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311" windowWidth="15480" windowHeight="8190" tabRatio="446" activeTab="5"/>
  </bookViews>
  <sheets>
    <sheet name="1_Sag" sheetId="1" r:id="rId1"/>
    <sheet name="laukumi" sheetId="2" r:id="rId2"/>
    <sheet name="Ekas un buves" sheetId="3" r:id="rId3"/>
    <sheet name="Iekartas" sheetId="4" r:id="rId4"/>
    <sheet name="EL" sheetId="5" r:id="rId5"/>
    <sheet name="Drenaza" sheetId="6" r:id="rId6"/>
  </sheets>
  <definedNames>
    <definedName name="_xlnm.Print_Area" localSheetId="0">'1_Sag'!$A$1:$G$53</definedName>
    <definedName name="_xlnm.Print_Area" localSheetId="5">'Drenaza'!$A$1:$G$45</definedName>
    <definedName name="_xlnm.Print_Area" localSheetId="2">'Ekas un buves'!$A$1:$G$147</definedName>
    <definedName name="_xlnm.Print_Area" localSheetId="4">'EL'!$A$1:$G$84</definedName>
    <definedName name="_xlnm.Print_Area" localSheetId="3">'Iekartas'!$A$1:$G$44</definedName>
    <definedName name="_xlnm.Print_Area" localSheetId="1">'laukumi'!$A$1:$G$304</definedName>
  </definedNames>
  <calcPr fullCalcOnLoad="1"/>
</workbook>
</file>

<file path=xl/sharedStrings.xml><?xml version="1.0" encoding="utf-8"?>
<sst xmlns="http://schemas.openxmlformats.org/spreadsheetml/2006/main" count="709" uniqueCount="341">
  <si>
    <t>IEKŠĒJĀ ELEKTROAPGĀDE</t>
  </si>
  <si>
    <t>Esošo logu demontāža</t>
  </si>
  <si>
    <t>Mērvienība</t>
  </si>
  <si>
    <t>kpl</t>
  </si>
  <si>
    <t>Koka konstrukciju ugunsdrošais krāsojums un noklāšana ar  antiseptikas šķīdumiem</t>
  </si>
  <si>
    <t>DAUGAVPILS NOVADA STADIONA REKONSTRUKCIJA VIŠĶU PAGASTĀ. I KĀRTA</t>
  </si>
  <si>
    <t>Višķu tehnikuma ciems, Daugavpils novads</t>
  </si>
  <si>
    <t>TERITORIJAS SAGATAVOŠANA, DEMONTĀŽAS DARBI</t>
  </si>
  <si>
    <r>
      <t>Pasūtijuma Nr</t>
    </r>
    <r>
      <rPr>
        <b/>
        <i/>
        <sz val="10"/>
        <rFont val="Arial"/>
        <family val="2"/>
      </rPr>
      <t>. ARH-03-11</t>
    </r>
  </si>
  <si>
    <t>Tāme sastādīta: 2011.gada aprīlī</t>
  </si>
  <si>
    <t>Tāme sastādīta: 22011.gada aprīlī</t>
  </si>
  <si>
    <t>VIEGLATLĒTIKAS LAUKUMA IZVEIDOŠANA</t>
  </si>
  <si>
    <t>ĒKAS UN BŪVES</t>
  </si>
  <si>
    <t>VIEGLATLĒTIKAS IEKĀRTAS</t>
  </si>
  <si>
    <t>DRENĀŽAS SISTĒMA</t>
  </si>
  <si>
    <t>Esošā asfalta seguma demontāža (tribīnes zonā)</t>
  </si>
  <si>
    <t>Vieglatlētikas tribīnes betona stabiņu (solu pamatu) demontāža -59x3 gab.</t>
  </si>
  <si>
    <t>Vieglatlētikas apmaļu un citu sīku elementu demontāža</t>
  </si>
  <si>
    <t>Mazo formu demontāža(puķu dobes)</t>
  </si>
  <si>
    <t>Esošo koku izciršana sadalošajā zonā starp vieglatlētikas laukumu un spēļu laukumiem</t>
  </si>
  <si>
    <t>Zemes atcelmošana, celmu izraušana</t>
  </si>
  <si>
    <t>Melnzemes slāņa noņemšana (celiņi)</t>
  </si>
  <si>
    <t>Smilšu kastu demontāža</t>
  </si>
  <si>
    <t>Esošo betona pakāpienu un betona seguma demontāža</t>
  </si>
  <si>
    <t>Esošā betona seguma demontāža blakus komentētāju ēkai</t>
  </si>
  <si>
    <t xml:space="preserve">Būvgružu savākšana un izvešana </t>
  </si>
  <si>
    <t>Vieglatlētikas laukuma seguma izveidošana (lēcienu sektors- 1069,0m2; metienu sektori - 940m2; skrejceliņi - 2500m2):</t>
  </si>
  <si>
    <t>Dolomīta šķembu filtrējošās pamatnes izveidošana, ieskaitot blietēšanu ar mehānismiem</t>
  </si>
  <si>
    <t>Divkārša asfaltbetona seguma ierīkošana uz šķembu un smilšu  pamatnēm, uzstādot čaulas un statņus aprīkojumam</t>
  </si>
  <si>
    <t>asfaltbetons ACb-16  b=40mm</t>
  </si>
  <si>
    <t>asfaltbetons AC-11 b=40mm</t>
  </si>
  <si>
    <t>Sintētiskā "POLYTEN WS" tipa poliuretāna seguma ar uzsmidzināmu EPDM izveidošana komplektā</t>
  </si>
  <si>
    <t>Vieglatlētikas stadiona pilna marķēšana atbilstoši IAAF noteikumiem</t>
  </si>
  <si>
    <t>Ietvju apmales uzstādīšana uz betona pamatnes</t>
  </si>
  <si>
    <t>apmale BR 100.20.8</t>
  </si>
  <si>
    <t xml:space="preserve">Betons kl.B12/15 </t>
  </si>
  <si>
    <t>Dzelzsbetona ūdensteknes izveidošana (547m)</t>
  </si>
  <si>
    <t>Ūdenstekņu virsmas gludināšana no iekšpuses</t>
  </si>
  <si>
    <t>Koka paliktņu noklāšana ar  antiseptikas šķīdumiem</t>
  </si>
  <si>
    <t>Lietus ūdeņu pieņemšanas aka</t>
  </si>
  <si>
    <t>Vieglatlētikas sektoru izveidošana</t>
  </si>
  <si>
    <t>Tāllēkšanas sektoru "A" un "B" ierīkošana (38,6m2):</t>
  </si>
  <si>
    <t>Betona pamatnes ierīkošana zem atspērienu brusas (4 gb.)</t>
  </si>
  <si>
    <t>Drenāžas caurules d=50mm ierīkošana</t>
  </si>
  <si>
    <t>Tāllēkšanas sektora 1-T piezemēšanās bedres ierīkošana no ūdens izturīga finiera b=21mm vai analoga</t>
  </si>
  <si>
    <t>Tāllēkšanas sektora 1-B piezemēšanās bedres ierīkošana no ūdens izturīga finiera b=21mm vai analoga</t>
  </si>
  <si>
    <t>Kastītes sienu apdare no mīksta materiāla (gumija, kaučuks vai analogs)</t>
  </si>
  <si>
    <t>Ģeotekstila ierīkošana</t>
  </si>
  <si>
    <t>Diska un vesera mešanas sektora ierīkošana</t>
  </si>
  <si>
    <r>
      <t>Apaļu b</t>
    </r>
    <r>
      <rPr>
        <sz val="9"/>
        <rFont val="Arial"/>
        <family val="2"/>
      </rPr>
      <t xml:space="preserve">etona pamatu ierīkošana uz esošā grants-šķembu maisījuma pamatnes </t>
    </r>
  </si>
  <si>
    <t>Betona pamatu stiegrošana</t>
  </si>
  <si>
    <t>stiegrošanas siets d10AIII 150x150</t>
  </si>
  <si>
    <t>Šķēpmešanas sektora ierīkošana</t>
  </si>
  <si>
    <t>Koklīstes ierīkošana (plastikāta, finiera vai metāla)</t>
  </si>
  <si>
    <t>Kārtslēkšanas sektora ierīkošana</t>
  </si>
  <si>
    <t>Betona atbalsta kastes ierīkošana     (0,9m2)</t>
  </si>
  <si>
    <t>Koka klājs</t>
  </si>
  <si>
    <t>dēļi 40x40mm</t>
  </si>
  <si>
    <t>koka brusa 100x180mm</t>
  </si>
  <si>
    <t>Lodes grūšanas sektora ierīkošana (123,6m2)</t>
  </si>
  <si>
    <t>betons B20 b=200mm</t>
  </si>
  <si>
    <t>šķembas fr.5-20 b=200mm; t=S*b*1.37*1.3</t>
  </si>
  <si>
    <t>šķembas fr.5-20mm, b=50mm;  t=S*b*1.37*1.3</t>
  </si>
  <si>
    <t>šķembas fr. 2-5mm, b= 150mm; t=S*b*1.37*1.3</t>
  </si>
  <si>
    <t>Bortakmeņu uzstādīšana uz betona pamatnes</t>
  </si>
  <si>
    <t>apmale100.20.8</t>
  </si>
  <si>
    <t xml:space="preserve">Betons kl.B15 </t>
  </si>
  <si>
    <t>šķembas</t>
  </si>
  <si>
    <t>Atbalstsienu un ārējo kāpņu ierīkošana</t>
  </si>
  <si>
    <t>Atbalstsiena AS-1 (157m)</t>
  </si>
  <si>
    <t>Betona pamatne b=100mm</t>
  </si>
  <si>
    <t xml:space="preserve">Betons kl.7,5 </t>
  </si>
  <si>
    <t>Dzelzsbetona atbalstsienu izbūve</t>
  </si>
  <si>
    <t>Atbalstsienu stiegrošana</t>
  </si>
  <si>
    <t>Sienu pamatu un masīvu vertikālā uzziežamā hidroizolācija - 2 kārtas</t>
  </si>
  <si>
    <t>Atbalstsienu  apdare ar dekoratīvo apmetumu</t>
  </si>
  <si>
    <t>Atbalstsienu  virsmu krāsošana</t>
  </si>
  <si>
    <t>Marga M-1</t>
  </si>
  <si>
    <t>Margas metāla elementu 40x20x2 (Kopa L=280m) montāža</t>
  </si>
  <si>
    <t xml:space="preserve">Elektrodi </t>
  </si>
  <si>
    <t xml:space="preserve">Margas metāla elementu  gruntēšana un krāsošana </t>
  </si>
  <si>
    <t>Marga M-3</t>
  </si>
  <si>
    <t>Margas metāla elementu 40x20x2 (Kopā L= 36m) montāža</t>
  </si>
  <si>
    <t>Ārējo kāpņu AK-1 izbūve</t>
  </si>
  <si>
    <t>AK-1</t>
  </si>
  <si>
    <t>Izlīdzinošā  betona pamatkārta</t>
  </si>
  <si>
    <t>Betona pakāpienu 320x150(h) L=1,5m, betons B20, F100 ierīkošana (iespējamais piegādātājs - SIA "Pamats")</t>
  </si>
  <si>
    <t>Atbalstsiena AS-2 (23m)</t>
  </si>
  <si>
    <t>Atbalstsienu apdare ar dekoratīvo apmetumu</t>
  </si>
  <si>
    <t>Drenas cauruļu uzstādīšana d50mm ik pēc 3,0m</t>
  </si>
  <si>
    <t>Betona nosegplātnes B=0,32m ierīkošana (iespējamais izgatavotājs - SIA "Pamats" vai analogs)</t>
  </si>
  <si>
    <t>Ārējo kāpņu AK-2 izbūve</t>
  </si>
  <si>
    <t>AK-2</t>
  </si>
  <si>
    <t>Betona pakāpienu 320x150(h) L=1,65m, betons B20, F100 ierīkošana (iespējams piegādātājs - SIA "Pamats")</t>
  </si>
  <si>
    <t>Atbalstsiena AS-3 (5m)</t>
  </si>
  <si>
    <t>Atbalstsienu virsmu krāsošana</t>
  </si>
  <si>
    <t>Betona nosegplātnes  B=0,27m ierīkošana (iespējamais izgatavotājs - SIA "Pamats" vai analogs)</t>
  </si>
  <si>
    <t>Ārējo kāpņu AK-3 izbūve</t>
  </si>
  <si>
    <t>AK-3</t>
  </si>
  <si>
    <t>Celiņu ierīkošana</t>
  </si>
  <si>
    <t xml:space="preserve">Laukumiņu un celiņu ierīkošana no bruģakmeņiem B-1 </t>
  </si>
  <si>
    <t xml:space="preserve">Smilts b=150mm </t>
  </si>
  <si>
    <r>
      <t>m</t>
    </r>
    <r>
      <rPr>
        <vertAlign val="superscript"/>
        <sz val="9"/>
        <rFont val="Arial"/>
        <family val="2"/>
      </rPr>
      <t>3</t>
    </r>
  </si>
  <si>
    <t>Smilts-cementa maisījums  1:6, b=50mm</t>
  </si>
  <si>
    <t>Šķembas (fr.20-40mm) b=120mm; t =Sxbx1,37x1,3</t>
  </si>
  <si>
    <t xml:space="preserve">Betona reljefbruģakmens b=60mm </t>
  </si>
  <si>
    <t>apmaleBR 100.20.8</t>
  </si>
  <si>
    <t>Ūdens tekņu uzstādīšana gar komentētāju ēku UT-2 (350x250x80) ("Siguldas Bloki" vai analogs)</t>
  </si>
  <si>
    <t>Brauktuves apmales uzstādīšana uz betona pamatnes (stāvoša)</t>
  </si>
  <si>
    <t>Apmale BR100.30.15</t>
  </si>
  <si>
    <t>Betons kl.C12/15, S=0,07m2</t>
  </si>
  <si>
    <t>Šķembu maisījums S=0,14m2;                                              t= Sxbx1,37x1,3</t>
  </si>
  <si>
    <t>Asfaltbetona seguma ierīkošana uz esošā šķembu-smilšu maisījuma pamatnēm konteineru laukuma izvietošanai</t>
  </si>
  <si>
    <t>asfaltbetons AC-11 b=60mm</t>
  </si>
  <si>
    <t xml:space="preserve">Teritorija starp stadionu un daudzfunkcionālo laukumu </t>
  </si>
  <si>
    <t>Teritorijas starp stadionu un daudzfunkcionālo laukumu vertikālā planēšana</t>
  </si>
  <si>
    <t>Zāliena atjaunošana</t>
  </si>
  <si>
    <t>Nogāžu nostiprināšana ar ģeorežģi un ģeotekstilu</t>
  </si>
  <si>
    <t>Vārtu un žogu ierīkošana</t>
  </si>
  <si>
    <t>Atveramu vārtu V1, V2, V3-divu vērtņu vārtu "NYLOFOR 2D" (platums 3000mm, H-2030mm) uzstādīšana</t>
  </si>
  <si>
    <t>Žoga "NYLOFOR 2D" H=2030mm ierīkošana vārtiem V1, V2, V3 no abām pusēm pa 2 sekcijām L=2500x2 (kopā L= 30m)</t>
  </si>
  <si>
    <t>Stabu EL uzstādīšana, ieskaitot betonēšanu</t>
  </si>
  <si>
    <t>Stiprinājumi paneļiem, 8 gab. katram panelim</t>
  </si>
  <si>
    <t>Iekaļama slēdzene ar rokturi vārtiem</t>
  </si>
  <si>
    <t>Futbola laukums:</t>
  </si>
  <si>
    <t>Vietējais uzbērums līdz projektētajai atzīmei</t>
  </si>
  <si>
    <t>melnzeme</t>
  </si>
  <si>
    <t>zāliens</t>
  </si>
  <si>
    <t>Tribīņu ierīkošana</t>
  </si>
  <si>
    <t>Nogāžu vertikālā planēšana roku darbā (tribīnes zonā)</t>
  </si>
  <si>
    <t xml:space="preserve">Skatītāju tribīnes ierīkošana 100 vietām (3 gab.) </t>
  </si>
  <si>
    <t>Tribīnes metāla elementu izgatavošana un montāža</t>
  </si>
  <si>
    <t>Metāla rāmis MR-1(39 gab.)</t>
  </si>
  <si>
    <t>Garensijas  50x30x3, L=25m (21 gab.)</t>
  </si>
  <si>
    <t>Saita 50x30x3,  L=1,15m (18 gab.)</t>
  </si>
  <si>
    <t xml:space="preserve">Tribīnes metāla elementu  gruntēšana un krāsošana </t>
  </si>
  <si>
    <t>Ūdensiztūrīga finiera b=18mm ierīkošana, ieskaitot stiprinājumus</t>
  </si>
  <si>
    <t>Tiesnešu tribīnes ierīkošana (16 vietām )</t>
  </si>
  <si>
    <t>Metāla rāmis MR-1(3 gab.)</t>
  </si>
  <si>
    <t>Garensijas  50x30x3, L=4m (7 gab.)</t>
  </si>
  <si>
    <t>Ūdensiztūrīga finiera b=18mm ierīkošana</t>
  </si>
  <si>
    <t>Plastikāta sēdeklis - modelis Arena (bleacher seats)</t>
  </si>
  <si>
    <t>Marga M-5</t>
  </si>
  <si>
    <t>Margas elementu izgatavošana un montāža</t>
  </si>
  <si>
    <t>Margas metāla elementi 40x40x2,5 (Kopa L=123m)</t>
  </si>
  <si>
    <t>Labiekārtošanas iekārtas</t>
  </si>
  <si>
    <t>Karoga masts, iespējamais ražotājs SIA "NIKA GROUP" vai analogs</t>
  </si>
  <si>
    <t>Biotualetes uzstādīšana</t>
  </si>
  <si>
    <t>Statīvi velosipēdu novietošanai (DIAN-5 velosip.), iespējamais ražotājs SIA "VT EAST" vai analogs</t>
  </si>
  <si>
    <t>Atrkitumu urnu "INPUT" uzstādīšana, iespējamais ražotājs SIA "VT EAST" vai analogs</t>
  </si>
  <si>
    <t>šķembas fr.5-20mm, h=70mm;   t =Sxbx1,37x1,3</t>
  </si>
  <si>
    <t>šķembas fr. 2-5mm, h= 50mm;  t =Sxbx1,37x1,3</t>
  </si>
  <si>
    <t>šķembu maisījums S=0,07m2;  t=Sxbx1,37x1,3</t>
  </si>
  <si>
    <t>Dzelzsbetona ūdensteknes armēšana ar stiegrojums d10AIII 120x150 x 200</t>
  </si>
  <si>
    <t>Drenāžas teknes režģu ierīkošana no kokmateriāl.</t>
  </si>
  <si>
    <t>Bedru aizbēršana ar skalotām upes smiltīm fr.0-2mm bez organiskiem piemaisījumiem</t>
  </si>
  <si>
    <t>Betona pamatu stiegrošana -stiegrošanas siets d10AIII 150x150</t>
  </si>
  <si>
    <t>Armatūras tīkla sieta ierīkošana  d8 AI 150x150</t>
  </si>
  <si>
    <t>Izlīdzinošā betona kl.B15, F75  pamatkārta</t>
  </si>
  <si>
    <t>Betona kl.7,5  pamatne b=100mm</t>
  </si>
  <si>
    <t>Izlīdzinošā betona kl.B15, F75 pamatkārta</t>
  </si>
  <si>
    <t>šķembu maisījums S=0,07m2; t= Sxbx1,37x1,3</t>
  </si>
  <si>
    <t>Betona kl.B-15, F75 pamatu P-1 ierīkošana zem tribīnes (3 gb.)</t>
  </si>
  <si>
    <t>Betona kl.B-15, F75 pamatnes ierīkošana zem tribīnes (1gb.)</t>
  </si>
  <si>
    <t>Tribīnes pamatu stiegrošana ar enkuriem  d16mm, L=250mm</t>
  </si>
  <si>
    <t>Tribīnes pamatu stiegrošana ar enkuriem d16mm, L=250mm</t>
  </si>
  <si>
    <t xml:space="preserve">Betona pamatu ierīkošana vārtu un žogu stabiņu uzstādīšanai (200x200x800), betons kl.B-20, F75 </t>
  </si>
  <si>
    <t>Komentētāju ēkas rekonstrukcija</t>
  </si>
  <si>
    <t>Esošo spāru un jumta konstrukciju  demontāža</t>
  </si>
  <si>
    <t>mūrlata 100x100 L=5300mm</t>
  </si>
  <si>
    <t>statnis 100x100 L=2300mm</t>
  </si>
  <si>
    <t>garensija 100x160mm L=5650mm</t>
  </si>
  <si>
    <t>garensija 100x160mm L=6050mm</t>
  </si>
  <si>
    <t>spāre 50x150mm L=7300mm</t>
  </si>
  <si>
    <t>zāģmateriāli</t>
  </si>
  <si>
    <t>naglas, bultskrūves</t>
  </si>
  <si>
    <t>Antikondensāta plēves ierīkošana</t>
  </si>
  <si>
    <t>Jumta seguma no cinkota skārda Ruukki Classic b=0,5mm ierīkošana</t>
  </si>
  <si>
    <t>Lietus ūdeņu notekcauruļu "Ruukki" montāža  d=87mm</t>
  </si>
  <si>
    <t>Ūdensteknes "Ruukki"  montāža  d=100mm</t>
  </si>
  <si>
    <t>Dzegas apšuvums ar koka dēļiem</t>
  </si>
  <si>
    <t>Koka konstrukciju krāsojums</t>
  </si>
  <si>
    <t>Koka dēlīšu apšuvums b=19mm</t>
  </si>
  <si>
    <t>Sienas koka statņu izveidošana</t>
  </si>
  <si>
    <t>Cokola esošā krāsojuma, špaktelējuma un bojātā apmetuma noņemšana, sagatovojot virsmu apdarei</t>
  </si>
  <si>
    <t>Komentētāju ēkas fasāžu un cokola  apdare ar dekoratīvo apmetumu</t>
  </si>
  <si>
    <t>Fasāžu virsmu krāsošana</t>
  </si>
  <si>
    <t>Logu montāža, PVC rāmī</t>
  </si>
  <si>
    <t>L1  (2070 x 1400mm)</t>
  </si>
  <si>
    <t>L2 (2860 x 1400 mm)</t>
  </si>
  <si>
    <t>L3 (1000x 810 mm)</t>
  </si>
  <si>
    <t>Ārējo  skārda palodžu ierīkošana</t>
  </si>
  <si>
    <t>Esošo durvju demontāža</t>
  </si>
  <si>
    <t>Durvju montāža</t>
  </si>
  <si>
    <t>D1 (1100x2050mm)</t>
  </si>
  <si>
    <t>Komentētāju ēkas apdares darbi:</t>
  </si>
  <si>
    <t>Grīdas:</t>
  </si>
  <si>
    <t>Izlīdzinošā kārta no cementa-smilšu javas R=25MPa (250kg/cm2)  b=30mm</t>
  </si>
  <si>
    <t>Grīdu krāsošana ar nodilumizturīgu krāsu</t>
  </si>
  <si>
    <t>Izlīdzinošā kārta no cementa-smilšu javas R=25MPa (250kg/cm2)  b=20mm</t>
  </si>
  <si>
    <t xml:space="preserve">Grīdu linoleja segums </t>
  </si>
  <si>
    <t xml:space="preserve">PVC Grīdlīstu izveidošana </t>
  </si>
  <si>
    <t>Sienas un Griesti:</t>
  </si>
  <si>
    <t xml:space="preserve">Sienu attīrīšana no vecās krāsas </t>
  </si>
  <si>
    <t>Sienu un griestu apšūšana ar ģ/kartona loksnēm GKFI vai dēļiem</t>
  </si>
  <si>
    <t>Sienu un griestu apmetums</t>
  </si>
  <si>
    <t>Sienu un griestu  špaktelēšana</t>
  </si>
  <si>
    <t>Sienu un griestu krāsošana ar pusmatētu, nodilumizturīgu dispersijas krāsu</t>
  </si>
  <si>
    <t>Margas atjaunošana pēc esošā parauga</t>
  </si>
  <si>
    <t>Lieveņa izveidošana:</t>
  </si>
  <si>
    <t>Betona lieveņa izbūve 1400x1000mm</t>
  </si>
  <si>
    <t>Sporta nojumes rekonstrukcija</t>
  </si>
  <si>
    <t>Esošā betona laukuma nojaukšana</t>
  </si>
  <si>
    <t>Esošā jumta seguma un latojuma demontāža</t>
  </si>
  <si>
    <t>Sporta nojumes betona pamatu ierīkošana</t>
  </si>
  <si>
    <t xml:space="preserve">120 mm biezu starpsienu mūrēšana no silikātķieģeļiem </t>
  </si>
  <si>
    <t xml:space="preserve">Esošās betona sienas daļējs remonts </t>
  </si>
  <si>
    <t>Horizontālā hidroizolācija no diviem ruberoīda slāņiem</t>
  </si>
  <si>
    <t>Pamatslānis no smilts b=200mm</t>
  </si>
  <si>
    <t>Cementa javas grīdas izveidošana R=25MPa (250kg/cm2) b=40mm</t>
  </si>
  <si>
    <t>Jumta konstrukcijas izbūve:</t>
  </si>
  <si>
    <t>Jumta konstrukciju izbūve ar latojumu</t>
  </si>
  <si>
    <t>garensija 100x100mm L=6800mm</t>
  </si>
  <si>
    <t>spāre 50x150mm L=4100mm</t>
  </si>
  <si>
    <t>Naglas, bultskrūves</t>
  </si>
  <si>
    <t xml:space="preserve">Jumta seguma ierīkošana no  cinkota skārda Ruukki Classic b=0,5mm </t>
  </si>
  <si>
    <t>Sienu  apdare ar dekoratīvo apmetumu</t>
  </si>
  <si>
    <t xml:space="preserve">Dzegas apšuvums ar koka dēļiem </t>
  </si>
  <si>
    <t>Koka konstrukciju  krāsojums</t>
  </si>
  <si>
    <t>Esošo metāla konstrukciju ugunsdrošā krāsošana ar uzburbstošiem sastāviem, koef. ne mazāk kā B-s1,d0 un grunts</t>
  </si>
  <si>
    <t>Skrejceļa iekšējā apmale (track border) (alumīnija) 398,1m</t>
  </si>
  <si>
    <t>Atsperšanās dēlis ar kasti un vāku (run-up set (aluminium shell for run-upplank+prasticine insert+run-up plank)</t>
  </si>
  <si>
    <t>Mērījumu skala tāllēkšanai (measurement scale)</t>
  </si>
  <si>
    <t>Mērījumu skala trīssoļlēkšanai (measurement scale)</t>
  </si>
  <si>
    <t>Atbalsta kaste ar vāku kārtslēkšanai  (pole vault pan with cover)</t>
  </si>
  <si>
    <t xml:space="preserve">Ierobežojošā barjera lodes grūšanas sektoram (Stop board for shot ring) </t>
  </si>
  <si>
    <t>kpt</t>
  </si>
  <si>
    <t>Tērauda aplis lodes grūšanas sektoram (shot ring)</t>
  </si>
  <si>
    <t>Tērauda aplis diska mešanas sektoram (discus ring)</t>
  </si>
  <si>
    <t>Vesera mešanas aplis, stiklšķiedra, ievietošanai diska aplī (insert ring for hammer)</t>
  </si>
  <si>
    <t>Demontāžas darbi:</t>
  </si>
  <si>
    <t>Komutācijas sadalnes demontāža</t>
  </si>
  <si>
    <t>Spēka sadalnes demontāža</t>
  </si>
  <si>
    <t>Iekššēja elektroapgāde</t>
  </si>
  <si>
    <t>Sadalne SS-1, k-tā:</t>
  </si>
  <si>
    <t>- ievadslēdzis 3f. 25A</t>
  </si>
  <si>
    <t>automātslēdzis 16A "C" 230V</t>
  </si>
  <si>
    <t>automātslēdzis "B" 10A 230v</t>
  </si>
  <si>
    <t xml:space="preserve"> pārsprieguma aizsardzība 3kl P-VMS 280 3</t>
  </si>
  <si>
    <t>- zemējuma kopnes N un PE</t>
  </si>
  <si>
    <t>- korpuss v/a  IP54 24mod.</t>
  </si>
  <si>
    <t>Apgaismes ierīču montāža</t>
  </si>
  <si>
    <t>Gaismas ķermenis ALS.PRS 236 IP54 92x36W)</t>
  </si>
  <si>
    <t>Spuldze  Basic L 36W</t>
  </si>
  <si>
    <t>Gaismas ķermenis KD 218 IP65 (2x18W)</t>
  </si>
  <si>
    <t>Spuldze DULUX L 18w</t>
  </si>
  <si>
    <t>Sienas kontaktligzdas, slēdži un kārbas</t>
  </si>
  <si>
    <t>Kontaktligzdu, slēdžu montāža</t>
  </si>
  <si>
    <t>Kontaktligzda 2v/z/a IP44, 16A, 230V</t>
  </si>
  <si>
    <t>Kontaktligzda 3v/z/a IP44, 16A, 230V</t>
  </si>
  <si>
    <t>Datoru kontaktligzdu bloks 1F,  1P/3v.x10A, ar pārsprieguma aizsardzību 3.kl. 3 moduļu kastītē z.a. 10A; 230V;</t>
  </si>
  <si>
    <t>Slēdzis vienpolīgs/z/a IP44, 10A 230V</t>
  </si>
  <si>
    <t>Slēdzis divpolīgs/z/a IP4410A 230V</t>
  </si>
  <si>
    <t>Savienojuma kārba z/a IP44</t>
  </si>
  <si>
    <t>Kabeļu izstrādājumi:</t>
  </si>
  <si>
    <t xml:space="preserve">Kabelis ar vara dzīslām 1kV </t>
  </si>
  <si>
    <t>Kabelis MMJ 3x2,5mm2</t>
  </si>
  <si>
    <t>Kabelis MMJ 3x1,5mm2</t>
  </si>
  <si>
    <t>Caurules un pārējie materiāli:</t>
  </si>
  <si>
    <t>Plastmasas caurules d=40mm</t>
  </si>
  <si>
    <t>Plastmasas caurules d=25mm</t>
  </si>
  <si>
    <t>Plastmasas caurules d=20mm</t>
  </si>
  <si>
    <t>Zemējums:</t>
  </si>
  <si>
    <t>Kontūra stienis St/Zn d16mm, L=1,5mm</t>
  </si>
  <si>
    <t>Cinkota plakandzelzs 30x3,5mm</t>
  </si>
  <si>
    <t>Savienotājklemme Ø8-10/u.fl.40/16</t>
  </si>
  <si>
    <t>Vads Cu 1x16mm2 z/z</t>
  </si>
  <si>
    <t>Lietusūdeņu kanalizācijas caurules De/Di 200/172 klase SN8(T8) dziļumā līdz 1,5m (sausa grunts)</t>
  </si>
  <si>
    <t>Lietusūdeņu kanalizācijas caurules De/Di 200/172 klase SN8(T8) dziļumā līdz 2,0m (slapja grunts)</t>
  </si>
  <si>
    <t>Lietusūdeņu kanalizācijas caurules De/Di 200/172 klase SN8(T8) dziļumā  līdz 2,5m (slapja grunts)</t>
  </si>
  <si>
    <t>Cauruļu tranšeju un bedru nostiprināšana pret iegrūšanu 80%</t>
  </si>
  <si>
    <t xml:space="preserve">Smilts pamatnes ierīkošana zem caurulēm un cauruļvada atpakaļaizbēršana </t>
  </si>
  <si>
    <t xml:space="preserve">Kanalizācijas PEH līmeņu starpības  aka ar teleskopisko cauruli 560/500 dziļumā līdz 2,5m, Uponor </t>
  </si>
  <si>
    <t>Ķeta gūlija A15 Dy 315 ar teleskopisko cauruli H=0.6m dziļumā līdz 1.5m (sausa grunts)</t>
  </si>
  <si>
    <t>Lietusūdeņu izplūdes vietas ierīkošana</t>
  </si>
  <si>
    <t>Laukakmeņu aizsargapmales ierīkošana</t>
  </si>
  <si>
    <t>Apbetonējums</t>
  </si>
  <si>
    <t>Sastādīta 2011. gada tirgus cenās, pamatojoties uz AR, BK daļas rasējumiem.</t>
  </si>
  <si>
    <t>Sastādīta 2011. gada tirgus cenās, pamatojoties uz GP daļas rasējumiem.</t>
  </si>
  <si>
    <t>Sastādīta 2011. gada tirgus cenās, pamatojoties uz  EL daļas rasējumiem</t>
  </si>
  <si>
    <t xml:space="preserve">m </t>
  </si>
  <si>
    <t>m2</t>
  </si>
  <si>
    <t>gm</t>
  </si>
  <si>
    <t>gab</t>
  </si>
  <si>
    <t>m3</t>
  </si>
  <si>
    <t xml:space="preserve">m2 </t>
  </si>
  <si>
    <t>gb</t>
  </si>
  <si>
    <t>t</t>
  </si>
  <si>
    <t>gab.</t>
  </si>
  <si>
    <t>makroflex</t>
  </si>
  <si>
    <t>bal.</t>
  </si>
  <si>
    <r>
      <t>m</t>
    </r>
    <r>
      <rPr>
        <vertAlign val="superscript"/>
        <sz val="9"/>
        <rFont val="Arial"/>
        <family val="2"/>
      </rPr>
      <t>2</t>
    </r>
  </si>
  <si>
    <t>Armatūras tīkla sieta d8 AI 150x150 ierīkošana</t>
  </si>
  <si>
    <t>Grunts noblietēšana ar šķembām b=100mm</t>
  </si>
  <si>
    <t>Ruberoīds</t>
  </si>
  <si>
    <t>kplt</t>
  </si>
  <si>
    <t>Pretkorozijas lenta 50mm</t>
  </si>
  <si>
    <t>rul.</t>
  </si>
  <si>
    <t>Pārējie metāla izstrādājumi</t>
  </si>
  <si>
    <t>Kopā</t>
  </si>
  <si>
    <t>N.p.k.</t>
  </si>
  <si>
    <t>Daudzums</t>
  </si>
  <si>
    <t>kplt.</t>
  </si>
  <si>
    <t xml:space="preserve">Būves nosaukums    </t>
  </si>
  <si>
    <t xml:space="preserve">Objekta nosaukums   </t>
  </si>
  <si>
    <t xml:space="preserve">Objekta adrese         </t>
  </si>
  <si>
    <t>Tāmes izmaksas, Ls  ___________________</t>
  </si>
  <si>
    <t>Nosaukums</t>
  </si>
  <si>
    <t>Vienības izmaksas (Ls )</t>
  </si>
  <si>
    <t>Summa (Ls )</t>
  </si>
  <si>
    <t>Piezīmes</t>
  </si>
  <si>
    <t>Sastādīta 2011. gada tirgus cenās, pamatojoties uz GP, AR daļas rasējumiem.</t>
  </si>
  <si>
    <t>Sastādīta 2011. gada tirgus cenās, pamatojoties uz GP, AR, BK daļas rasējumiem.</t>
  </si>
  <si>
    <t>Palīgmateriāli</t>
  </si>
  <si>
    <t>Neparedzētie materiāli</t>
  </si>
  <si>
    <t>kg</t>
  </si>
  <si>
    <t>gb.</t>
  </si>
  <si>
    <t>Jumta nesošo konstrukciju izbūve ar latojumu</t>
  </si>
  <si>
    <t>Darbu apjomu saraksts  Nr. 1-1</t>
  </si>
  <si>
    <t>Darbu apjomu saraksts  Nr. 1-2</t>
  </si>
  <si>
    <t>Darbu apjomu saraksts  Nr. 1-3</t>
  </si>
  <si>
    <t>Darbu apjomu saraksts  Nr. 1-4</t>
  </si>
  <si>
    <t>Darbu apjomu saraksts  Nr. 1-5</t>
  </si>
  <si>
    <t>Darbu apjomu saraksts  Nr. 1-6</t>
  </si>
  <si>
    <t>Sastādīta 2011. gada tirgus cenās, pamatojoties uz UKT daļas rasējumiem</t>
  </si>
  <si>
    <t>m</t>
  </si>
  <si>
    <t>1.1.</t>
  </si>
  <si>
    <t>Ģeodēzisko atzīmju iznešana, augstuma reperu nostiprināšana un visu celtņu vertikālā nospraušana</t>
  </si>
  <si>
    <t xml:space="preserve">Esošā gumijotā asfalta seguma demontāža (b=0,04m) un  bindera slāņa frēzēšana  (b=0,04m). </t>
  </si>
  <si>
    <t>Projekta informātīva stenda izgatavošanu un uzstādīšanu saskaņā ar līguma 8.1.2.punkta nosacījumiem</t>
  </si>
  <si>
    <r>
      <t>A1 pielikums</t>
    </r>
    <r>
      <rPr>
        <sz val="11"/>
        <rFont val="Arial"/>
        <family val="2"/>
      </rPr>
      <t xml:space="preserve">  konkursa „Daugavpils novada stadiona rekonstrukcija Višķu pagastā (1.kārta)” nolikumam 
iepirkuma identifikācijas Nr.DND 2011/26/ELFLA 
</t>
    </r>
  </si>
</sst>
</file>

<file path=xl/styles.xml><?xml version="1.0" encoding="utf-8"?>
<styleSheet xmlns="http://schemas.openxmlformats.org/spreadsheetml/2006/main">
  <numFmts count="3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0\ _L_s"/>
  </numFmts>
  <fonts count="24">
    <font>
      <sz val="10"/>
      <name val="Arial"/>
      <family val="2"/>
    </font>
    <font>
      <sz val="10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9"/>
      <color indexed="10"/>
      <name val="Arial"/>
      <family val="2"/>
    </font>
    <font>
      <u val="single"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16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5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>
      <alignment/>
      <protection/>
    </xf>
    <xf numFmtId="0" fontId="0" fillId="0" borderId="0">
      <alignment vertical="center"/>
      <protection/>
    </xf>
    <xf numFmtId="9" fontId="0" fillId="0" borderId="0" applyFill="0" applyBorder="0" applyAlignment="0" applyProtection="0"/>
    <xf numFmtId="0" fontId="1" fillId="0" borderId="0">
      <alignment/>
      <protection/>
    </xf>
  </cellStyleXfs>
  <cellXfs count="20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6" fillId="0" borderId="2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right" vertical="center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right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2" fontId="7" fillId="0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wrapText="1"/>
    </xf>
    <xf numFmtId="2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6" fillId="0" borderId="5" xfId="22" applyFont="1" applyBorder="1" applyAlignment="1">
      <alignment horizontal="center" vertical="center" textRotation="90"/>
      <protection/>
    </xf>
    <xf numFmtId="0" fontId="16" fillId="0" borderId="5" xfId="22" applyFont="1" applyBorder="1" applyAlignment="1">
      <alignment horizontal="center" vertical="center"/>
      <protection/>
    </xf>
    <xf numFmtId="0" fontId="16" fillId="0" borderId="5" xfId="22" applyFont="1" applyBorder="1" applyAlignment="1">
      <alignment horizontal="center" vertical="center" textRotation="90" wrapText="1"/>
      <protection/>
    </xf>
    <xf numFmtId="0" fontId="16" fillId="0" borderId="7" xfId="22" applyFont="1" applyBorder="1" applyAlignment="1">
      <alignment horizontal="center" vertical="center" textRotation="90"/>
      <protection/>
    </xf>
    <xf numFmtId="0" fontId="16" fillId="0" borderId="1" xfId="22" applyFont="1" applyFill="1" applyBorder="1" applyAlignment="1">
      <alignment horizontal="center" vertical="center" textRotation="90"/>
      <protection/>
    </xf>
    <xf numFmtId="2" fontId="0" fillId="0" borderId="8" xfId="0" applyNumberFormat="1" applyFont="1" applyFill="1" applyBorder="1" applyAlignment="1">
      <alignment horizontal="right" vertical="center" wrapText="1"/>
    </xf>
    <xf numFmtId="0" fontId="0" fillId="0" borderId="8" xfId="0" applyFont="1" applyFill="1" applyBorder="1" applyAlignment="1">
      <alignment horizontal="center" vertical="center" wrapText="1"/>
    </xf>
    <xf numFmtId="2" fontId="0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24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right" vertical="center" wrapText="1"/>
    </xf>
    <xf numFmtId="0" fontId="16" fillId="0" borderId="11" xfId="22" applyFont="1" applyBorder="1" applyAlignment="1">
      <alignment horizontal="center" vertical="center" textRotation="90"/>
      <protection/>
    </xf>
    <xf numFmtId="0" fontId="16" fillId="0" borderId="11" xfId="22" applyFont="1" applyBorder="1" applyAlignment="1">
      <alignment horizontal="center" vertical="center"/>
      <protection/>
    </xf>
    <xf numFmtId="0" fontId="16" fillId="0" borderId="11" xfId="22" applyFont="1" applyBorder="1" applyAlignment="1">
      <alignment horizontal="center" vertical="center" textRotation="90" wrapText="1"/>
      <protection/>
    </xf>
    <xf numFmtId="0" fontId="16" fillId="0" borderId="14" xfId="22" applyFont="1" applyBorder="1" applyAlignment="1">
      <alignment horizontal="center" vertical="center" textRotation="90"/>
      <protection/>
    </xf>
    <xf numFmtId="0" fontId="16" fillId="0" borderId="15" xfId="22" applyFont="1" applyFill="1" applyBorder="1" applyAlignment="1">
      <alignment horizontal="center" vertical="center" textRotation="90"/>
      <protection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/>
    </xf>
    <xf numFmtId="2" fontId="14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/>
    </xf>
    <xf numFmtId="0" fontId="7" fillId="0" borderId="2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6" fillId="0" borderId="17" xfId="0" applyFont="1" applyFill="1" applyBorder="1" applyAlignment="1">
      <alignment horizontal="left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2" fontId="20" fillId="0" borderId="17" xfId="0" applyNumberFormat="1" applyFont="1" applyFill="1" applyBorder="1" applyAlignment="1">
      <alignment horizontal="center" vertical="center" wrapText="1"/>
    </xf>
    <xf numFmtId="2" fontId="14" fillId="0" borderId="17" xfId="0" applyNumberFormat="1" applyFont="1" applyFill="1" applyBorder="1" applyAlignment="1">
      <alignment horizontal="right" vertical="center" wrapText="1"/>
    </xf>
    <xf numFmtId="2" fontId="6" fillId="0" borderId="17" xfId="0" applyNumberFormat="1" applyFont="1" applyFill="1" applyBorder="1" applyAlignment="1">
      <alignment horizontal="left" vertical="center" wrapText="1"/>
    </xf>
    <xf numFmtId="2" fontId="6" fillId="0" borderId="17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left" vertical="center" wrapText="1"/>
    </xf>
    <xf numFmtId="2" fontId="6" fillId="0" borderId="4" xfId="0" applyNumberFormat="1" applyFont="1" applyFill="1" applyBorder="1" applyAlignment="1">
      <alignment horizontal="right" vertical="center" wrapText="1"/>
    </xf>
    <xf numFmtId="2" fontId="14" fillId="0" borderId="17" xfId="0" applyNumberFormat="1" applyFont="1" applyFill="1" applyBorder="1" applyAlignment="1">
      <alignment horizontal="left" vertical="center" wrapText="1"/>
    </xf>
    <xf numFmtId="2" fontId="14" fillId="0" borderId="17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/>
    </xf>
    <xf numFmtId="0" fontId="6" fillId="0" borderId="12" xfId="0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right"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 vertical="top"/>
    </xf>
    <xf numFmtId="0" fontId="0" fillId="0" borderId="2" xfId="0" applyFont="1" applyBorder="1" applyAlignment="1">
      <alignment/>
    </xf>
    <xf numFmtId="2" fontId="0" fillId="0" borderId="2" xfId="0" applyNumberFormat="1" applyFont="1" applyFill="1" applyBorder="1" applyAlignment="1">
      <alignment horizontal="center" vertical="center" wrapText="1"/>
    </xf>
    <xf numFmtId="2" fontId="6" fillId="0" borderId="0" xfId="21" applyNumberFormat="1" applyFont="1" applyFill="1" applyBorder="1" applyAlignment="1">
      <alignment horizontal="left" vertical="center" wrapText="1"/>
      <protection/>
    </xf>
    <xf numFmtId="2" fontId="7" fillId="0" borderId="0" xfId="21" applyNumberFormat="1" applyFont="1" applyFill="1" applyBorder="1" applyAlignment="1">
      <alignment horizontal="center" vertical="center" wrapText="1"/>
      <protection/>
    </xf>
    <xf numFmtId="2" fontId="14" fillId="0" borderId="0" xfId="21" applyNumberFormat="1" applyFont="1" applyFill="1" applyBorder="1" applyAlignment="1">
      <alignment horizontal="center" vertical="center" wrapText="1"/>
      <protection/>
    </xf>
    <xf numFmtId="2" fontId="6" fillId="0" borderId="0" xfId="21" applyNumberFormat="1" applyFont="1" applyFill="1" applyBorder="1" applyAlignment="1">
      <alignment horizontal="justify" vertical="center" wrapText="1"/>
      <protection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 quotePrefix="1">
      <alignment horizontal="right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24" applyFont="1" applyFill="1" applyBorder="1" applyAlignment="1">
      <alignment horizontal="right" vertical="top" wrapText="1"/>
      <protection/>
    </xf>
    <xf numFmtId="0" fontId="6" fillId="0" borderId="2" xfId="24" applyFont="1" applyBorder="1" applyAlignment="1">
      <alignment horizontal="center" vertical="center"/>
      <protection/>
    </xf>
    <xf numFmtId="0" fontId="6" fillId="0" borderId="0" xfId="24" applyFont="1" applyFill="1" applyBorder="1" applyAlignment="1">
      <alignment horizontal="left" vertical="top" wrapText="1"/>
      <protection/>
    </xf>
    <xf numFmtId="2" fontId="6" fillId="0" borderId="0" xfId="24" applyNumberFormat="1" applyFont="1" applyFill="1" applyBorder="1" applyAlignment="1">
      <alignment horizontal="center" vertical="center"/>
      <protection/>
    </xf>
    <xf numFmtId="0" fontId="6" fillId="0" borderId="0" xfId="24" applyFont="1" applyBorder="1" applyAlignment="1">
      <alignment horizontal="left" vertical="top" wrapText="1"/>
      <protection/>
    </xf>
    <xf numFmtId="0" fontId="14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wrapText="1"/>
    </xf>
    <xf numFmtId="0" fontId="22" fillId="0" borderId="2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2" fontId="22" fillId="0" borderId="2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Fill="1" applyBorder="1" applyAlignment="1">
      <alignment horizontal="left" vertic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4" xfId="21"/>
    <cellStyle name="Normal_Sheet1" xfId="22"/>
    <cellStyle name="Percent" xfId="23"/>
    <cellStyle name="Style 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185"/>
  <sheetViews>
    <sheetView showZeros="0" tabSelected="1" workbookViewId="0" topLeftCell="A77">
      <selection activeCell="K7" sqref="A7:K107"/>
    </sheetView>
  </sheetViews>
  <sheetFormatPr defaultColWidth="9.140625" defaultRowHeight="12.75"/>
  <cols>
    <col min="1" max="1" width="5.7109375" style="0" customWidth="1"/>
    <col min="2" max="2" width="41.7109375" style="0" customWidth="1"/>
    <col min="3" max="7" width="9.00390625" style="0" customWidth="1"/>
  </cols>
  <sheetData>
    <row r="1" spans="1:7" ht="54" customHeight="1">
      <c r="A1" s="198" t="s">
        <v>340</v>
      </c>
      <c r="B1" s="199"/>
      <c r="C1" s="199"/>
      <c r="D1" s="199"/>
      <c r="E1" s="199"/>
      <c r="F1" s="199"/>
      <c r="G1" s="199"/>
    </row>
    <row r="2" spans="1:7" ht="12.75">
      <c r="A2" s="193" t="s">
        <v>328</v>
      </c>
      <c r="B2" s="193"/>
      <c r="C2" s="193"/>
      <c r="D2" s="193"/>
      <c r="E2" s="193"/>
      <c r="F2" s="193"/>
      <c r="G2" s="193"/>
    </row>
    <row r="3" spans="1:7" ht="12.75">
      <c r="A3" s="194" t="s">
        <v>7</v>
      </c>
      <c r="B3" s="194"/>
      <c r="C3" s="194"/>
      <c r="D3" s="194"/>
      <c r="E3" s="194"/>
      <c r="F3" s="194"/>
      <c r="G3" s="194"/>
    </row>
    <row r="4" spans="1:7" ht="12.75">
      <c r="A4" s="72"/>
      <c r="B4" s="72"/>
      <c r="C4" s="72"/>
      <c r="D4" s="72"/>
      <c r="E4" s="72"/>
      <c r="F4" s="72"/>
      <c r="G4" s="72"/>
    </row>
    <row r="5" spans="1:7" ht="12.75">
      <c r="A5" s="190" t="s">
        <v>313</v>
      </c>
      <c r="B5" s="190"/>
      <c r="C5" s="190"/>
      <c r="D5" s="190"/>
      <c r="E5" s="190"/>
      <c r="F5" s="190"/>
      <c r="G5" s="190"/>
    </row>
    <row r="6" spans="1:7" ht="27.75" customHeight="1">
      <c r="A6" s="192" t="s">
        <v>5</v>
      </c>
      <c r="B6" s="192"/>
      <c r="C6" s="192"/>
      <c r="D6" s="192"/>
      <c r="E6" s="192"/>
      <c r="F6" s="192"/>
      <c r="G6" s="192"/>
    </row>
    <row r="7" spans="1:7" ht="15.75">
      <c r="A7" s="200"/>
      <c r="B7" s="75"/>
      <c r="C7" s="75"/>
      <c r="D7" s="75"/>
      <c r="E7" s="75"/>
      <c r="F7" s="75"/>
      <c r="G7" s="75"/>
    </row>
    <row r="8" spans="1:7" ht="12.75">
      <c r="A8" s="190" t="s">
        <v>314</v>
      </c>
      <c r="B8" s="190"/>
      <c r="C8" s="190"/>
      <c r="D8" s="190"/>
      <c r="E8" s="190"/>
      <c r="F8" s="190"/>
      <c r="G8" s="190"/>
    </row>
    <row r="9" spans="1:7" ht="24.75" customHeight="1">
      <c r="A9" s="192" t="s">
        <v>5</v>
      </c>
      <c r="B9" s="192"/>
      <c r="C9" s="192"/>
      <c r="D9" s="192"/>
      <c r="E9" s="192"/>
      <c r="F9" s="192"/>
      <c r="G9" s="192"/>
    </row>
    <row r="10" spans="1:7" ht="12.75">
      <c r="A10" s="75"/>
      <c r="B10" s="75"/>
      <c r="C10" s="75"/>
      <c r="D10" s="75"/>
      <c r="E10" s="75"/>
      <c r="F10" s="75"/>
      <c r="G10" s="75"/>
    </row>
    <row r="11" spans="1:7" ht="12.75">
      <c r="A11" s="190" t="s">
        <v>315</v>
      </c>
      <c r="B11" s="190"/>
      <c r="C11" s="190"/>
      <c r="D11" s="190"/>
      <c r="E11" s="190"/>
      <c r="F11" s="190"/>
      <c r="G11" s="190"/>
    </row>
    <row r="12" spans="1:7" ht="15.75" customHeight="1">
      <c r="A12" s="191" t="s">
        <v>6</v>
      </c>
      <c r="B12" s="191"/>
      <c r="C12" s="191"/>
      <c r="D12" s="191"/>
      <c r="E12" s="191"/>
      <c r="F12" s="191"/>
      <c r="G12" s="191"/>
    </row>
    <row r="13" spans="1:7" ht="12.75">
      <c r="A13" s="72"/>
      <c r="B13" s="72"/>
      <c r="C13" s="72"/>
      <c r="D13" s="72"/>
      <c r="E13" s="72"/>
      <c r="F13" s="72"/>
      <c r="G13" s="72"/>
    </row>
    <row r="14" spans="1:7" ht="12.75">
      <c r="A14" s="190" t="s">
        <v>8</v>
      </c>
      <c r="B14" s="191"/>
      <c r="C14" s="191"/>
      <c r="D14" s="191"/>
      <c r="E14" s="191"/>
      <c r="F14" s="191"/>
      <c r="G14" s="191"/>
    </row>
    <row r="15" spans="1:7" ht="12.75">
      <c r="A15" s="17"/>
      <c r="B15" s="76"/>
      <c r="C15" s="76"/>
      <c r="D15" s="76"/>
      <c r="E15" s="76"/>
      <c r="F15" s="76"/>
      <c r="G15" s="76"/>
    </row>
    <row r="16" spans="1:7" ht="12.75">
      <c r="A16" s="17" t="s">
        <v>321</v>
      </c>
      <c r="B16" s="17"/>
      <c r="C16" s="17"/>
      <c r="D16" s="17"/>
      <c r="E16" s="17"/>
      <c r="F16" s="17"/>
      <c r="G16" s="76"/>
    </row>
    <row r="17" spans="1:7" ht="12.75">
      <c r="A17" s="17"/>
      <c r="B17" s="17"/>
      <c r="C17" s="17"/>
      <c r="D17" s="17"/>
      <c r="E17" s="17"/>
      <c r="F17" s="17"/>
      <c r="G17" s="76"/>
    </row>
    <row r="18" spans="1:7" ht="12.75">
      <c r="A18" s="17" t="s">
        <v>316</v>
      </c>
      <c r="B18" s="17"/>
      <c r="C18" s="17"/>
      <c r="D18" s="17"/>
      <c r="E18" s="17"/>
      <c r="F18" s="17"/>
      <c r="G18" s="76"/>
    </row>
    <row r="19" spans="1:7" ht="12.75">
      <c r="A19" s="76"/>
      <c r="B19" s="76"/>
      <c r="C19" s="76"/>
      <c r="D19" s="76"/>
      <c r="E19" s="76"/>
      <c r="F19" s="76"/>
      <c r="G19" s="76"/>
    </row>
    <row r="20" spans="1:7" ht="12.75">
      <c r="A20" s="17" t="s">
        <v>9</v>
      </c>
      <c r="B20" s="76"/>
      <c r="C20" s="76"/>
      <c r="D20" s="76"/>
      <c r="E20" s="76"/>
      <c r="F20" s="76"/>
      <c r="G20" s="76"/>
    </row>
    <row r="21" spans="1:7" ht="12.75">
      <c r="A21" s="76"/>
      <c r="B21" s="76"/>
      <c r="C21" s="76"/>
      <c r="D21" s="76"/>
      <c r="E21" s="76"/>
      <c r="F21" s="76"/>
      <c r="G21" s="76"/>
    </row>
    <row r="22" spans="1:7" ht="66">
      <c r="A22" s="77" t="s">
        <v>310</v>
      </c>
      <c r="B22" s="78" t="s">
        <v>317</v>
      </c>
      <c r="C22" s="77" t="s">
        <v>2</v>
      </c>
      <c r="D22" s="77" t="s">
        <v>311</v>
      </c>
      <c r="E22" s="79" t="s">
        <v>318</v>
      </c>
      <c r="F22" s="80" t="s">
        <v>319</v>
      </c>
      <c r="G22" s="81" t="s">
        <v>320</v>
      </c>
    </row>
    <row r="23" spans="1:7" s="2" customFormat="1" ht="12.75">
      <c r="A23" s="48">
        <v>1</v>
      </c>
      <c r="B23" s="49">
        <v>2</v>
      </c>
      <c r="C23" s="50">
        <v>3</v>
      </c>
      <c r="D23" s="50">
        <v>4</v>
      </c>
      <c r="E23" s="50">
        <v>5</v>
      </c>
      <c r="F23" s="50">
        <v>6</v>
      </c>
      <c r="G23" s="50">
        <v>7</v>
      </c>
    </row>
    <row r="24" spans="1:7" s="2" customFormat="1" ht="19.5" customHeight="1">
      <c r="A24" s="19"/>
      <c r="B24" s="46"/>
      <c r="C24" s="43"/>
      <c r="D24" s="28"/>
      <c r="E24" s="22"/>
      <c r="F24" s="24"/>
      <c r="G24" s="22">
        <f>E24*F24</f>
        <v>0</v>
      </c>
    </row>
    <row r="25" spans="1:7" s="2" customFormat="1" ht="36">
      <c r="A25" s="19">
        <v>1</v>
      </c>
      <c r="B25" s="185" t="s">
        <v>338</v>
      </c>
      <c r="C25" s="43" t="s">
        <v>291</v>
      </c>
      <c r="D25" s="28">
        <v>5110</v>
      </c>
      <c r="E25" s="22"/>
      <c r="F25" s="24"/>
      <c r="G25" s="22"/>
    </row>
    <row r="26" spans="1:7" s="2" customFormat="1" ht="12.75">
      <c r="A26" s="19"/>
      <c r="B26" s="185"/>
      <c r="C26" s="43"/>
      <c r="D26" s="28"/>
      <c r="E26" s="22"/>
      <c r="F26" s="24"/>
      <c r="G26" s="22"/>
    </row>
    <row r="27" spans="1:7" s="2" customFormat="1" ht="36">
      <c r="A27" s="19" t="s">
        <v>336</v>
      </c>
      <c r="B27" s="185" t="s">
        <v>337</v>
      </c>
      <c r="C27" s="43" t="s">
        <v>3</v>
      </c>
      <c r="D27" s="28">
        <v>1</v>
      </c>
      <c r="E27" s="22"/>
      <c r="F27" s="24"/>
      <c r="G27" s="22"/>
    </row>
    <row r="28" spans="1:7" s="2" customFormat="1" ht="18" customHeight="1">
      <c r="A28" s="19"/>
      <c r="B28" s="47"/>
      <c r="C28" s="43"/>
      <c r="D28" s="28"/>
      <c r="E28" s="22"/>
      <c r="F28" s="24"/>
      <c r="G28" s="22"/>
    </row>
    <row r="29" spans="1:7" s="2" customFormat="1" ht="16.5" customHeight="1">
      <c r="A29" s="19">
        <v>2</v>
      </c>
      <c r="B29" s="47" t="s">
        <v>15</v>
      </c>
      <c r="C29" s="43" t="s">
        <v>291</v>
      </c>
      <c r="D29" s="28">
        <v>549</v>
      </c>
      <c r="E29" s="22"/>
      <c r="F29" s="24"/>
      <c r="G29" s="22"/>
    </row>
    <row r="30" spans="1:7" s="2" customFormat="1" ht="16.5" customHeight="1">
      <c r="A30" s="19"/>
      <c r="B30" s="47"/>
      <c r="C30" s="43"/>
      <c r="D30" s="28"/>
      <c r="E30" s="22"/>
      <c r="F30" s="24"/>
      <c r="G30" s="22"/>
    </row>
    <row r="31" spans="1:7" s="2" customFormat="1" ht="27.75" customHeight="1">
      <c r="A31" s="19">
        <v>3</v>
      </c>
      <c r="B31" s="47" t="s">
        <v>16</v>
      </c>
      <c r="C31" s="43" t="s">
        <v>294</v>
      </c>
      <c r="D31" s="28">
        <f>0.1*0.3*0.6*59*3</f>
        <v>3.1859999999999995</v>
      </c>
      <c r="E31" s="22"/>
      <c r="F31" s="24"/>
      <c r="G31" s="22"/>
    </row>
    <row r="32" spans="1:7" s="2" customFormat="1" ht="12.75">
      <c r="A32" s="19"/>
      <c r="B32" s="47"/>
      <c r="C32" s="43"/>
      <c r="D32" s="28"/>
      <c r="E32" s="22"/>
      <c r="F32" s="24"/>
      <c r="G32" s="22"/>
    </row>
    <row r="33" spans="1:7" s="2" customFormat="1" ht="24">
      <c r="A33" s="19">
        <v>4</v>
      </c>
      <c r="B33" s="47" t="s">
        <v>17</v>
      </c>
      <c r="C33" s="43" t="s">
        <v>335</v>
      </c>
      <c r="D33" s="28">
        <v>290</v>
      </c>
      <c r="E33" s="22"/>
      <c r="F33" s="24"/>
      <c r="G33" s="22"/>
    </row>
    <row r="34" spans="1:7" s="2" customFormat="1" ht="17.25" customHeight="1">
      <c r="A34" s="19"/>
      <c r="B34" s="47"/>
      <c r="C34" s="43"/>
      <c r="D34" s="28"/>
      <c r="E34" s="22"/>
      <c r="F34" s="24"/>
      <c r="G34" s="22"/>
    </row>
    <row r="35" spans="1:7" s="2" customFormat="1" ht="14.25" customHeight="1">
      <c r="A35" s="19">
        <v>5</v>
      </c>
      <c r="B35" s="25" t="s">
        <v>18</v>
      </c>
      <c r="C35" s="43" t="s">
        <v>291</v>
      </c>
      <c r="D35" s="28">
        <v>4.2</v>
      </c>
      <c r="E35" s="22"/>
      <c r="F35" s="24"/>
      <c r="G35" s="22"/>
    </row>
    <row r="36" spans="1:7" s="2" customFormat="1" ht="12.75">
      <c r="A36" s="19"/>
      <c r="B36" s="47"/>
      <c r="C36" s="43"/>
      <c r="D36" s="28"/>
      <c r="E36" s="22"/>
      <c r="F36" s="24"/>
      <c r="G36" s="22"/>
    </row>
    <row r="37" spans="1:7" s="2" customFormat="1" ht="24">
      <c r="A37" s="19">
        <v>6</v>
      </c>
      <c r="B37" s="47" t="s">
        <v>19</v>
      </c>
      <c r="C37" s="43" t="s">
        <v>296</v>
      </c>
      <c r="D37" s="28">
        <v>33</v>
      </c>
      <c r="E37" s="22"/>
      <c r="F37" s="24"/>
      <c r="G37" s="22"/>
    </row>
    <row r="38" spans="1:7" s="2" customFormat="1" ht="15" customHeight="1">
      <c r="A38" s="19"/>
      <c r="B38" s="47"/>
      <c r="C38" s="43"/>
      <c r="D38" s="28"/>
      <c r="E38" s="22"/>
      <c r="F38" s="24"/>
      <c r="G38" s="22"/>
    </row>
    <row r="39" spans="1:7" s="2" customFormat="1" ht="12.75">
      <c r="A39" s="19">
        <v>7</v>
      </c>
      <c r="B39" s="47" t="s">
        <v>20</v>
      </c>
      <c r="C39" s="43" t="s">
        <v>305</v>
      </c>
      <c r="D39" s="28">
        <v>1</v>
      </c>
      <c r="E39" s="22"/>
      <c r="F39" s="24"/>
      <c r="G39" s="22"/>
    </row>
    <row r="40" spans="1:7" s="2" customFormat="1" ht="17.25" customHeight="1">
      <c r="A40" s="19"/>
      <c r="B40" s="47"/>
      <c r="C40" s="43"/>
      <c r="D40" s="28"/>
      <c r="E40" s="22"/>
      <c r="F40" s="24"/>
      <c r="G40" s="22"/>
    </row>
    <row r="41" spans="1:7" s="2" customFormat="1" ht="13.5" customHeight="1">
      <c r="A41" s="19">
        <v>8</v>
      </c>
      <c r="B41" s="125" t="s">
        <v>21</v>
      </c>
      <c r="C41" s="19" t="s">
        <v>291</v>
      </c>
      <c r="D41" s="126">
        <v>214</v>
      </c>
      <c r="E41" s="22"/>
      <c r="F41" s="24"/>
      <c r="G41" s="22"/>
    </row>
    <row r="42" spans="1:7" s="2" customFormat="1" ht="16.5" customHeight="1">
      <c r="A42" s="19"/>
      <c r="B42" s="47"/>
      <c r="C42" s="43"/>
      <c r="D42" s="28"/>
      <c r="E42" s="22"/>
      <c r="F42" s="24"/>
      <c r="G42" s="22"/>
    </row>
    <row r="43" spans="1:7" s="2" customFormat="1" ht="12.75">
      <c r="A43" s="19">
        <v>9</v>
      </c>
      <c r="B43" s="37" t="s">
        <v>22</v>
      </c>
      <c r="C43" s="19" t="s">
        <v>291</v>
      </c>
      <c r="D43" s="126">
        <v>78.1</v>
      </c>
      <c r="E43" s="22"/>
      <c r="F43" s="24"/>
      <c r="G43" s="22"/>
    </row>
    <row r="44" spans="1:7" s="2" customFormat="1" ht="12.75">
      <c r="A44" s="19"/>
      <c r="B44" s="47"/>
      <c r="C44" s="43"/>
      <c r="D44" s="28"/>
      <c r="E44" s="22"/>
      <c r="F44" s="24"/>
      <c r="G44" s="22"/>
    </row>
    <row r="45" spans="1:7" s="2" customFormat="1" ht="27.75" customHeight="1">
      <c r="A45" s="19">
        <v>10</v>
      </c>
      <c r="B45" s="63" t="s">
        <v>23</v>
      </c>
      <c r="C45" s="19" t="s">
        <v>291</v>
      </c>
      <c r="D45" s="126">
        <v>9</v>
      </c>
      <c r="E45" s="22"/>
      <c r="F45" s="24"/>
      <c r="G45" s="22"/>
    </row>
    <row r="46" spans="1:7" s="2" customFormat="1" ht="16.5" customHeight="1">
      <c r="A46" s="19"/>
      <c r="B46" s="47"/>
      <c r="C46" s="43"/>
      <c r="D46" s="28"/>
      <c r="E46" s="22"/>
      <c r="F46" s="24"/>
      <c r="G46" s="22"/>
    </row>
    <row r="47" spans="1:7" s="2" customFormat="1" ht="24">
      <c r="A47" s="19">
        <v>11</v>
      </c>
      <c r="B47" s="125" t="s">
        <v>24</v>
      </c>
      <c r="C47" s="19" t="s">
        <v>291</v>
      </c>
      <c r="D47" s="126">
        <v>24.7</v>
      </c>
      <c r="E47" s="22"/>
      <c r="F47" s="24"/>
      <c r="G47" s="22"/>
    </row>
    <row r="48" spans="1:7" s="2" customFormat="1" ht="17.25" customHeight="1">
      <c r="A48" s="19"/>
      <c r="B48" s="56"/>
      <c r="C48" s="43"/>
      <c r="D48" s="43"/>
      <c r="E48" s="22"/>
      <c r="F48" s="24"/>
      <c r="G48" s="22"/>
    </row>
    <row r="49" spans="1:7" s="2" customFormat="1" ht="12.75" customHeight="1">
      <c r="A49" s="19">
        <v>12</v>
      </c>
      <c r="B49" s="27" t="s">
        <v>25</v>
      </c>
      <c r="C49" s="43" t="s">
        <v>294</v>
      </c>
      <c r="D49" s="28">
        <v>736</v>
      </c>
      <c r="E49" s="22"/>
      <c r="F49" s="24"/>
      <c r="G49" s="22"/>
    </row>
    <row r="50" spans="1:7" s="2" customFormat="1" ht="12.75" customHeight="1">
      <c r="A50" s="19"/>
      <c r="B50" s="27"/>
      <c r="C50" s="43"/>
      <c r="D50" s="28"/>
      <c r="E50" s="22"/>
      <c r="F50" s="24"/>
      <c r="G50" s="22"/>
    </row>
    <row r="51" spans="1:7" s="2" customFormat="1" ht="39" customHeight="1">
      <c r="A51" s="186">
        <v>13</v>
      </c>
      <c r="B51" s="185" t="s">
        <v>339</v>
      </c>
      <c r="C51" s="188" t="s">
        <v>296</v>
      </c>
      <c r="D51" s="195">
        <v>1</v>
      </c>
      <c r="E51" s="196"/>
      <c r="F51" s="197"/>
      <c r="G51" s="22"/>
    </row>
    <row r="52" spans="1:7" s="3" customFormat="1" ht="9" customHeight="1" thickBot="1">
      <c r="A52" s="85"/>
      <c r="B52" s="107"/>
      <c r="C52" s="90"/>
      <c r="D52" s="91"/>
      <c r="E52" s="91"/>
      <c r="F52" s="91"/>
      <c r="G52" s="91"/>
    </row>
    <row r="53" spans="1:7" s="3" customFormat="1" ht="27.75" customHeight="1" thickBot="1" thickTop="1">
      <c r="A53" s="82"/>
      <c r="B53" s="97" t="s">
        <v>309</v>
      </c>
      <c r="C53" s="83"/>
      <c r="D53" s="95"/>
      <c r="E53" s="84"/>
      <c r="F53" s="93"/>
      <c r="G53" s="106"/>
    </row>
    <row r="54" spans="1:7" s="1" customFormat="1" ht="15" thickTop="1">
      <c r="A54" s="15"/>
      <c r="B54" s="16"/>
      <c r="C54" s="16"/>
      <c r="D54" s="16"/>
      <c r="E54" s="16"/>
      <c r="F54" s="16"/>
      <c r="G54" s="16"/>
    </row>
    <row r="55" spans="1:7" s="4" customFormat="1" ht="13.5" customHeight="1">
      <c r="A55" s="9"/>
      <c r="B55" s="9"/>
      <c r="C55" s="9"/>
      <c r="D55" s="9"/>
      <c r="E55" s="9"/>
      <c r="F55" s="9"/>
      <c r="G55" s="9"/>
    </row>
    <row r="56" spans="1:7" s="4" customFormat="1" ht="13.5" customHeight="1">
      <c r="A56" s="10"/>
      <c r="B56" s="10"/>
      <c r="C56" s="10"/>
      <c r="D56" s="10"/>
      <c r="E56" s="10"/>
      <c r="F56" s="10"/>
      <c r="G56" s="10"/>
    </row>
    <row r="57" spans="1:7" s="4" customFormat="1" ht="19.5" customHeight="1">
      <c r="A57" s="9"/>
      <c r="B57" s="9"/>
      <c r="C57" s="9"/>
      <c r="D57" s="9"/>
      <c r="E57" s="9"/>
      <c r="F57" s="9"/>
      <c r="G57" s="9"/>
    </row>
    <row r="58" spans="1:7" s="4" customFormat="1" ht="18" customHeight="1">
      <c r="A58" s="10"/>
      <c r="B58" s="10"/>
      <c r="C58" s="10"/>
      <c r="D58" s="10"/>
      <c r="E58" s="10"/>
      <c r="F58" s="10"/>
      <c r="G58" s="10"/>
    </row>
    <row r="59" spans="1:7" ht="12.75">
      <c r="A59" s="17"/>
      <c r="B59" s="17"/>
      <c r="C59" s="17"/>
      <c r="D59" s="17"/>
      <c r="E59" s="17"/>
      <c r="F59" s="17"/>
      <c r="G59" s="17"/>
    </row>
    <row r="60" spans="1:7" ht="12.75">
      <c r="A60" s="17"/>
      <c r="B60" s="17"/>
      <c r="C60" s="17"/>
      <c r="D60" s="17"/>
      <c r="E60" s="17"/>
      <c r="F60" s="17"/>
      <c r="G60" s="17"/>
    </row>
    <row r="61" spans="1:7" ht="12.75">
      <c r="A61" s="5"/>
      <c r="B61" s="5"/>
      <c r="C61" s="5"/>
      <c r="D61" s="5"/>
      <c r="E61" s="5"/>
      <c r="F61" s="5"/>
      <c r="G61" s="5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  <row r="81" spans="1:7" ht="12.75">
      <c r="A81" s="6"/>
      <c r="B81" s="6"/>
      <c r="C81" s="6"/>
      <c r="D81" s="6"/>
      <c r="E81" s="6"/>
      <c r="F81" s="6"/>
      <c r="G81" s="6"/>
    </row>
    <row r="82" spans="1:7" ht="12.75">
      <c r="A82" s="6"/>
      <c r="B82" s="6"/>
      <c r="C82" s="6"/>
      <c r="D82" s="6"/>
      <c r="E82" s="6"/>
      <c r="F82" s="6"/>
      <c r="G82" s="6"/>
    </row>
    <row r="83" spans="1:7" ht="12.75">
      <c r="A83" s="6"/>
      <c r="B83" s="6"/>
      <c r="C83" s="6"/>
      <c r="D83" s="6"/>
      <c r="E83" s="6"/>
      <c r="F83" s="6"/>
      <c r="G83" s="6"/>
    </row>
    <row r="84" spans="1:7" ht="12.75">
      <c r="A84" s="6"/>
      <c r="B84" s="6"/>
      <c r="C84" s="6"/>
      <c r="D84" s="6"/>
      <c r="E84" s="6"/>
      <c r="F84" s="6"/>
      <c r="G84" s="6"/>
    </row>
    <row r="85" spans="1:7" ht="12.75">
      <c r="A85" s="6"/>
      <c r="B85" s="6"/>
      <c r="C85" s="6"/>
      <c r="D85" s="6"/>
      <c r="E85" s="6"/>
      <c r="F85" s="6"/>
      <c r="G85" s="6"/>
    </row>
    <row r="86" spans="1:7" ht="12.75">
      <c r="A86" s="6"/>
      <c r="B86" s="6"/>
      <c r="C86" s="6"/>
      <c r="D86" s="6"/>
      <c r="E86" s="6"/>
      <c r="F86" s="6"/>
      <c r="G86" s="6"/>
    </row>
    <row r="87" spans="1:7" ht="12.75">
      <c r="A87" s="6"/>
      <c r="B87" s="6"/>
      <c r="C87" s="6"/>
      <c r="D87" s="6"/>
      <c r="E87" s="6"/>
      <c r="F87" s="6"/>
      <c r="G87" s="6"/>
    </row>
    <row r="88" spans="1:7" ht="12.75">
      <c r="A88" s="6"/>
      <c r="B88" s="6"/>
      <c r="C88" s="6"/>
      <c r="D88" s="6"/>
      <c r="E88" s="6"/>
      <c r="F88" s="6"/>
      <c r="G88" s="6"/>
    </row>
    <row r="89" spans="1:7" ht="12.75">
      <c r="A89" s="6"/>
      <c r="B89" s="6"/>
      <c r="C89" s="6"/>
      <c r="D89" s="6"/>
      <c r="E89" s="6"/>
      <c r="F89" s="6"/>
      <c r="G89" s="6"/>
    </row>
    <row r="90" spans="1:7" ht="12.75">
      <c r="A90" s="6"/>
      <c r="B90" s="6"/>
      <c r="C90" s="6"/>
      <c r="D90" s="6"/>
      <c r="E90" s="6"/>
      <c r="F90" s="6"/>
      <c r="G90" s="6"/>
    </row>
    <row r="91" spans="1:7" ht="12.75">
      <c r="A91" s="6"/>
      <c r="B91" s="6"/>
      <c r="C91" s="6"/>
      <c r="D91" s="6"/>
      <c r="E91" s="6"/>
      <c r="F91" s="6"/>
      <c r="G91" s="6"/>
    </row>
    <row r="92" spans="1:7" ht="12.75">
      <c r="A92" s="6"/>
      <c r="B92" s="6"/>
      <c r="C92" s="6"/>
      <c r="D92" s="6"/>
      <c r="E92" s="6"/>
      <c r="F92" s="6"/>
      <c r="G92" s="6"/>
    </row>
    <row r="93" spans="1:7" ht="12.75">
      <c r="A93" s="6"/>
      <c r="B93" s="6"/>
      <c r="C93" s="6"/>
      <c r="D93" s="6"/>
      <c r="E93" s="6"/>
      <c r="F93" s="6"/>
      <c r="G93" s="6"/>
    </row>
    <row r="94" spans="1:7" ht="12.75">
      <c r="A94" s="6"/>
      <c r="B94" s="6"/>
      <c r="C94" s="6"/>
      <c r="D94" s="6"/>
      <c r="E94" s="6"/>
      <c r="F94" s="6"/>
      <c r="G94" s="6"/>
    </row>
    <row r="95" spans="1:7" ht="12.75">
      <c r="A95" s="6"/>
      <c r="B95" s="6"/>
      <c r="C95" s="6"/>
      <c r="D95" s="6"/>
      <c r="E95" s="6"/>
      <c r="F95" s="6"/>
      <c r="G95" s="6"/>
    </row>
    <row r="96" spans="1:7" ht="12.75">
      <c r="A96" s="6"/>
      <c r="B96" s="6"/>
      <c r="C96" s="6"/>
      <c r="D96" s="6"/>
      <c r="E96" s="6"/>
      <c r="F96" s="6"/>
      <c r="G96" s="6"/>
    </row>
    <row r="97" spans="1:7" ht="12.75">
      <c r="A97" s="6"/>
      <c r="B97" s="6"/>
      <c r="C97" s="6"/>
      <c r="D97" s="6"/>
      <c r="E97" s="6"/>
      <c r="F97" s="6"/>
      <c r="G97" s="6"/>
    </row>
    <row r="98" spans="1:7" ht="12.75">
      <c r="A98" s="6"/>
      <c r="B98" s="6"/>
      <c r="C98" s="6"/>
      <c r="D98" s="6"/>
      <c r="E98" s="6"/>
      <c r="F98" s="6"/>
      <c r="G98" s="6"/>
    </row>
    <row r="99" spans="1:7" ht="12.75">
      <c r="A99" s="6"/>
      <c r="B99" s="6"/>
      <c r="C99" s="6"/>
      <c r="D99" s="6"/>
      <c r="E99" s="6"/>
      <c r="F99" s="6"/>
      <c r="G99" s="6"/>
    </row>
    <row r="100" spans="1:7" ht="12.75">
      <c r="A100" s="6"/>
      <c r="B100" s="6"/>
      <c r="C100" s="6"/>
      <c r="D100" s="6"/>
      <c r="E100" s="6"/>
      <c r="F100" s="6"/>
      <c r="G100" s="6"/>
    </row>
    <row r="101" spans="1:7" ht="12.75">
      <c r="A101" s="6"/>
      <c r="B101" s="6"/>
      <c r="C101" s="6"/>
      <c r="D101" s="6"/>
      <c r="E101" s="6"/>
      <c r="F101" s="6"/>
      <c r="G101" s="6"/>
    </row>
    <row r="102" spans="1:7" ht="12.75">
      <c r="A102" s="6"/>
      <c r="B102" s="6"/>
      <c r="C102" s="6"/>
      <c r="D102" s="6"/>
      <c r="E102" s="6"/>
      <c r="F102" s="6"/>
      <c r="G102" s="6"/>
    </row>
    <row r="103" spans="1:7" ht="12.75">
      <c r="A103" s="6"/>
      <c r="B103" s="6"/>
      <c r="C103" s="6"/>
      <c r="D103" s="6"/>
      <c r="E103" s="6"/>
      <c r="F103" s="6"/>
      <c r="G103" s="6"/>
    </row>
    <row r="104" spans="1:7" ht="12.75">
      <c r="A104" s="6"/>
      <c r="B104" s="6"/>
      <c r="C104" s="6"/>
      <c r="D104" s="6"/>
      <c r="E104" s="6"/>
      <c r="F104" s="6"/>
      <c r="G104" s="6"/>
    </row>
    <row r="105" spans="1:7" ht="12.75">
      <c r="A105" s="6"/>
      <c r="B105" s="6"/>
      <c r="C105" s="6"/>
      <c r="D105" s="6"/>
      <c r="E105" s="6"/>
      <c r="F105" s="6"/>
      <c r="G105" s="6"/>
    </row>
    <row r="106" spans="1:7" ht="12.75">
      <c r="A106" s="6"/>
      <c r="B106" s="6"/>
      <c r="C106" s="6"/>
      <c r="D106" s="6"/>
      <c r="E106" s="6"/>
      <c r="F106" s="6"/>
      <c r="G106" s="6"/>
    </row>
    <row r="107" spans="1:7" ht="12.75">
      <c r="A107" s="6"/>
      <c r="B107" s="6"/>
      <c r="C107" s="6"/>
      <c r="D107" s="6"/>
      <c r="E107" s="6"/>
      <c r="F107" s="6"/>
      <c r="G107" s="6"/>
    </row>
    <row r="108" spans="1:7" ht="12.75">
      <c r="A108" s="6"/>
      <c r="B108" s="6"/>
      <c r="C108" s="6"/>
      <c r="D108" s="6"/>
      <c r="E108" s="6"/>
      <c r="F108" s="6"/>
      <c r="G108" s="6"/>
    </row>
    <row r="109" spans="1:7" ht="12.75">
      <c r="A109" s="6"/>
      <c r="B109" s="6"/>
      <c r="C109" s="6"/>
      <c r="D109" s="6"/>
      <c r="E109" s="6"/>
      <c r="F109" s="6"/>
      <c r="G109" s="6"/>
    </row>
    <row r="110" spans="1:7" ht="12.75">
      <c r="A110" s="6"/>
      <c r="B110" s="6"/>
      <c r="C110" s="6"/>
      <c r="D110" s="6"/>
      <c r="E110" s="6"/>
      <c r="F110" s="6"/>
      <c r="G110" s="6"/>
    </row>
    <row r="111" spans="1:7" ht="12.75">
      <c r="A111" s="6"/>
      <c r="B111" s="6"/>
      <c r="C111" s="6"/>
      <c r="D111" s="6"/>
      <c r="E111" s="6"/>
      <c r="F111" s="6"/>
      <c r="G111" s="6"/>
    </row>
    <row r="112" spans="1:7" ht="12.75">
      <c r="A112" s="6"/>
      <c r="B112" s="6"/>
      <c r="C112" s="6"/>
      <c r="D112" s="6"/>
      <c r="E112" s="6"/>
      <c r="F112" s="6"/>
      <c r="G112" s="6"/>
    </row>
    <row r="113" spans="1:7" ht="12.75">
      <c r="A113" s="6"/>
      <c r="B113" s="6"/>
      <c r="C113" s="6"/>
      <c r="D113" s="6"/>
      <c r="E113" s="6"/>
      <c r="F113" s="6"/>
      <c r="G113" s="6"/>
    </row>
    <row r="114" spans="1:7" ht="12.75">
      <c r="A114" s="6"/>
      <c r="B114" s="6"/>
      <c r="C114" s="6"/>
      <c r="D114" s="6"/>
      <c r="E114" s="6"/>
      <c r="F114" s="6"/>
      <c r="G114" s="6"/>
    </row>
    <row r="115" spans="1:7" ht="12.75">
      <c r="A115" s="6"/>
      <c r="B115" s="6"/>
      <c r="C115" s="6"/>
      <c r="D115" s="6"/>
      <c r="E115" s="6"/>
      <c r="F115" s="6"/>
      <c r="G115" s="6"/>
    </row>
    <row r="116" spans="1:7" ht="12.75">
      <c r="A116" s="6"/>
      <c r="B116" s="6"/>
      <c r="C116" s="6"/>
      <c r="D116" s="6"/>
      <c r="E116" s="6"/>
      <c r="F116" s="6"/>
      <c r="G116" s="6"/>
    </row>
    <row r="117" spans="1:7" ht="12.75">
      <c r="A117" s="6"/>
      <c r="B117" s="6"/>
      <c r="C117" s="6"/>
      <c r="D117" s="6"/>
      <c r="E117" s="6"/>
      <c r="F117" s="6"/>
      <c r="G117" s="6"/>
    </row>
    <row r="118" spans="1:7" ht="12.75">
      <c r="A118" s="6"/>
      <c r="B118" s="6"/>
      <c r="C118" s="6"/>
      <c r="D118" s="6"/>
      <c r="E118" s="6"/>
      <c r="F118" s="6"/>
      <c r="G118" s="6"/>
    </row>
    <row r="119" spans="1:7" ht="12.75">
      <c r="A119" s="6"/>
      <c r="B119" s="6"/>
      <c r="C119" s="6"/>
      <c r="D119" s="6"/>
      <c r="E119" s="6"/>
      <c r="F119" s="6"/>
      <c r="G119" s="6"/>
    </row>
    <row r="120" spans="1:7" ht="12.75">
      <c r="A120" s="6"/>
      <c r="B120" s="6"/>
      <c r="C120" s="6"/>
      <c r="D120" s="6"/>
      <c r="E120" s="6"/>
      <c r="F120" s="6"/>
      <c r="G120" s="6"/>
    </row>
    <row r="121" spans="1:7" ht="12.75">
      <c r="A121" s="6"/>
      <c r="B121" s="6"/>
      <c r="C121" s="6"/>
      <c r="D121" s="6"/>
      <c r="E121" s="6"/>
      <c r="F121" s="6"/>
      <c r="G121" s="6"/>
    </row>
    <row r="122" spans="1:7" ht="12.75">
      <c r="A122" s="6"/>
      <c r="B122" s="6"/>
      <c r="C122" s="6"/>
      <c r="D122" s="6"/>
      <c r="E122" s="6"/>
      <c r="F122" s="6"/>
      <c r="G122" s="6"/>
    </row>
    <row r="123" spans="1:7" ht="12.75">
      <c r="A123" s="6"/>
      <c r="B123" s="6"/>
      <c r="C123" s="6"/>
      <c r="D123" s="6"/>
      <c r="E123" s="6"/>
      <c r="F123" s="6"/>
      <c r="G123" s="6"/>
    </row>
    <row r="124" spans="1:7" ht="12.75">
      <c r="A124" s="6"/>
      <c r="B124" s="6"/>
      <c r="C124" s="6"/>
      <c r="D124" s="6"/>
      <c r="E124" s="6"/>
      <c r="F124" s="6"/>
      <c r="G124" s="6"/>
    </row>
    <row r="125" spans="1:7" ht="12.75">
      <c r="A125" s="6"/>
      <c r="B125" s="6"/>
      <c r="C125" s="6"/>
      <c r="D125" s="6"/>
      <c r="E125" s="6"/>
      <c r="F125" s="6"/>
      <c r="G125" s="6"/>
    </row>
    <row r="126" spans="1:7" ht="12.75">
      <c r="A126" s="6"/>
      <c r="B126" s="6"/>
      <c r="C126" s="6"/>
      <c r="D126" s="6"/>
      <c r="E126" s="6"/>
      <c r="F126" s="6"/>
      <c r="G126" s="6"/>
    </row>
    <row r="127" spans="1:7" ht="12.75">
      <c r="A127" s="6"/>
      <c r="B127" s="6"/>
      <c r="C127" s="6"/>
      <c r="D127" s="6"/>
      <c r="E127" s="6"/>
      <c r="F127" s="6"/>
      <c r="G127" s="6"/>
    </row>
    <row r="128" spans="1:7" ht="12.75">
      <c r="A128" s="6"/>
      <c r="B128" s="6"/>
      <c r="C128" s="6"/>
      <c r="D128" s="6"/>
      <c r="E128" s="6"/>
      <c r="F128" s="6"/>
      <c r="G128" s="6"/>
    </row>
    <row r="129" spans="1:7" ht="12.75">
      <c r="A129" s="6"/>
      <c r="B129" s="6"/>
      <c r="C129" s="6"/>
      <c r="D129" s="6"/>
      <c r="E129" s="6"/>
      <c r="F129" s="6"/>
      <c r="G129" s="6"/>
    </row>
    <row r="130" spans="1:7" ht="12.75">
      <c r="A130" s="6"/>
      <c r="B130" s="6"/>
      <c r="C130" s="6"/>
      <c r="D130" s="6"/>
      <c r="E130" s="6"/>
      <c r="F130" s="6"/>
      <c r="G130" s="6"/>
    </row>
    <row r="131" spans="1:7" ht="12.75">
      <c r="A131" s="6"/>
      <c r="B131" s="6"/>
      <c r="C131" s="6"/>
      <c r="D131" s="6"/>
      <c r="E131" s="6"/>
      <c r="F131" s="6"/>
      <c r="G131" s="6"/>
    </row>
    <row r="132" spans="1:7" ht="12.75">
      <c r="A132" s="6"/>
      <c r="B132" s="6"/>
      <c r="C132" s="6"/>
      <c r="D132" s="6"/>
      <c r="E132" s="6"/>
      <c r="F132" s="6"/>
      <c r="G132" s="6"/>
    </row>
    <row r="133" spans="1:7" ht="12.75">
      <c r="A133" s="6"/>
      <c r="B133" s="6"/>
      <c r="C133" s="6"/>
      <c r="D133" s="6"/>
      <c r="E133" s="6"/>
      <c r="F133" s="6"/>
      <c r="G133" s="6"/>
    </row>
    <row r="134" spans="1:7" ht="12.75">
      <c r="A134" s="6"/>
      <c r="B134" s="6"/>
      <c r="C134" s="6"/>
      <c r="D134" s="6"/>
      <c r="E134" s="6"/>
      <c r="F134" s="6"/>
      <c r="G134" s="6"/>
    </row>
    <row r="135" spans="1:7" ht="12.75">
      <c r="A135" s="6"/>
      <c r="B135" s="6"/>
      <c r="C135" s="6"/>
      <c r="D135" s="6"/>
      <c r="E135" s="6"/>
      <c r="F135" s="6"/>
      <c r="G135" s="6"/>
    </row>
    <row r="136" spans="1:7" ht="12.75">
      <c r="A136" s="6"/>
      <c r="B136" s="6"/>
      <c r="C136" s="6"/>
      <c r="D136" s="6"/>
      <c r="E136" s="6"/>
      <c r="F136" s="6"/>
      <c r="G136" s="6"/>
    </row>
    <row r="137" spans="1:7" ht="12.75">
      <c r="A137" s="6"/>
      <c r="B137" s="6"/>
      <c r="C137" s="6"/>
      <c r="D137" s="6"/>
      <c r="E137" s="6"/>
      <c r="F137" s="6"/>
      <c r="G137" s="6"/>
    </row>
    <row r="138" spans="1:7" ht="12.75">
      <c r="A138" s="6"/>
      <c r="B138" s="6"/>
      <c r="C138" s="6"/>
      <c r="D138" s="6"/>
      <c r="E138" s="6"/>
      <c r="F138" s="6"/>
      <c r="G138" s="6"/>
    </row>
    <row r="139" spans="1:7" ht="12.75">
      <c r="A139" s="6"/>
      <c r="B139" s="6"/>
      <c r="C139" s="6"/>
      <c r="D139" s="6"/>
      <c r="E139" s="6"/>
      <c r="F139" s="6"/>
      <c r="G139" s="6"/>
    </row>
    <row r="140" spans="1:7" ht="12.75">
      <c r="A140" s="6"/>
      <c r="B140" s="6"/>
      <c r="C140" s="6"/>
      <c r="D140" s="6"/>
      <c r="E140" s="6"/>
      <c r="F140" s="6"/>
      <c r="G140" s="6"/>
    </row>
    <row r="141" spans="1:7" ht="12.75">
      <c r="A141" s="6"/>
      <c r="B141" s="6"/>
      <c r="C141" s="6"/>
      <c r="D141" s="6"/>
      <c r="E141" s="6"/>
      <c r="F141" s="6"/>
      <c r="G141" s="6"/>
    </row>
    <row r="142" spans="1:7" ht="12.75">
      <c r="A142" s="6"/>
      <c r="B142" s="6"/>
      <c r="C142" s="6"/>
      <c r="D142" s="6"/>
      <c r="E142" s="6"/>
      <c r="F142" s="6"/>
      <c r="G142" s="6"/>
    </row>
    <row r="143" spans="1:7" ht="12.75">
      <c r="A143" s="6"/>
      <c r="B143" s="6"/>
      <c r="C143" s="6"/>
      <c r="D143" s="6"/>
      <c r="E143" s="6"/>
      <c r="F143" s="6"/>
      <c r="G143" s="6"/>
    </row>
    <row r="144" spans="1:7" ht="12.75">
      <c r="A144" s="6"/>
      <c r="B144" s="6"/>
      <c r="C144" s="6"/>
      <c r="D144" s="6"/>
      <c r="E144" s="6"/>
      <c r="F144" s="6"/>
      <c r="G144" s="6"/>
    </row>
    <row r="145" spans="1:7" ht="12.75">
      <c r="A145" s="6"/>
      <c r="B145" s="6"/>
      <c r="C145" s="6"/>
      <c r="D145" s="6"/>
      <c r="E145" s="6"/>
      <c r="F145" s="6"/>
      <c r="G145" s="6"/>
    </row>
    <row r="146" spans="1:7" ht="12.75">
      <c r="A146" s="6"/>
      <c r="B146" s="6"/>
      <c r="C146" s="6"/>
      <c r="D146" s="6"/>
      <c r="E146" s="6"/>
      <c r="F146" s="6"/>
      <c r="G146" s="6"/>
    </row>
    <row r="147" spans="1:7" ht="12.75">
      <c r="A147" s="6"/>
      <c r="B147" s="6"/>
      <c r="C147" s="6"/>
      <c r="D147" s="6"/>
      <c r="E147" s="6"/>
      <c r="F147" s="6"/>
      <c r="G147" s="6"/>
    </row>
    <row r="148" spans="1:7" ht="12.75">
      <c r="A148" s="6"/>
      <c r="B148" s="6"/>
      <c r="C148" s="6"/>
      <c r="D148" s="6"/>
      <c r="E148" s="6"/>
      <c r="F148" s="6"/>
      <c r="G148" s="6"/>
    </row>
    <row r="149" spans="1:7" ht="12.75">
      <c r="A149" s="6"/>
      <c r="B149" s="6"/>
      <c r="C149" s="6"/>
      <c r="D149" s="6"/>
      <c r="E149" s="6"/>
      <c r="F149" s="6"/>
      <c r="G149" s="6"/>
    </row>
    <row r="150" spans="1:7" ht="12.75">
      <c r="A150" s="6"/>
      <c r="B150" s="6"/>
      <c r="C150" s="6"/>
      <c r="D150" s="6"/>
      <c r="E150" s="6"/>
      <c r="F150" s="6"/>
      <c r="G150" s="6"/>
    </row>
    <row r="151" spans="1:7" ht="12.75">
      <c r="A151" s="6"/>
      <c r="B151" s="6"/>
      <c r="C151" s="6"/>
      <c r="D151" s="6"/>
      <c r="E151" s="6"/>
      <c r="F151" s="6"/>
      <c r="G151" s="6"/>
    </row>
    <row r="152" spans="1:7" ht="12.75">
      <c r="A152" s="6"/>
      <c r="B152" s="6"/>
      <c r="C152" s="6"/>
      <c r="D152" s="6"/>
      <c r="E152" s="6"/>
      <c r="F152" s="6"/>
      <c r="G152" s="6"/>
    </row>
    <row r="153" spans="1:7" ht="12.75">
      <c r="A153" s="6"/>
      <c r="B153" s="6"/>
      <c r="C153" s="6"/>
      <c r="D153" s="6"/>
      <c r="E153" s="6"/>
      <c r="F153" s="6"/>
      <c r="G153" s="6"/>
    </row>
    <row r="154" spans="1:7" ht="12.75">
      <c r="A154" s="6"/>
      <c r="B154" s="6"/>
      <c r="C154" s="6"/>
      <c r="D154" s="6"/>
      <c r="E154" s="6"/>
      <c r="F154" s="6"/>
      <c r="G154" s="6"/>
    </row>
    <row r="155" spans="1:7" ht="12.75">
      <c r="A155" s="6"/>
      <c r="B155" s="6"/>
      <c r="C155" s="6"/>
      <c r="D155" s="6"/>
      <c r="E155" s="6"/>
      <c r="F155" s="6"/>
      <c r="G155" s="6"/>
    </row>
    <row r="156" spans="1:7" ht="12.75">
      <c r="A156" s="6"/>
      <c r="B156" s="6"/>
      <c r="C156" s="6"/>
      <c r="D156" s="6"/>
      <c r="E156" s="6"/>
      <c r="F156" s="6"/>
      <c r="G156" s="6"/>
    </row>
    <row r="157" spans="1:7" ht="12.75">
      <c r="A157" s="6"/>
      <c r="B157" s="6"/>
      <c r="C157" s="6"/>
      <c r="D157" s="6"/>
      <c r="E157" s="6"/>
      <c r="F157" s="6"/>
      <c r="G157" s="6"/>
    </row>
    <row r="158" spans="1:7" ht="12.75">
      <c r="A158" s="6"/>
      <c r="B158" s="6"/>
      <c r="C158" s="6"/>
      <c r="D158" s="6"/>
      <c r="E158" s="6"/>
      <c r="F158" s="6"/>
      <c r="G158" s="6"/>
    </row>
    <row r="159" spans="1:7" ht="12.75">
      <c r="A159" s="6"/>
      <c r="B159" s="6"/>
      <c r="C159" s="6"/>
      <c r="D159" s="6"/>
      <c r="E159" s="6"/>
      <c r="F159" s="6"/>
      <c r="G159" s="6"/>
    </row>
    <row r="160" spans="1:7" ht="12.75">
      <c r="A160" s="6"/>
      <c r="B160" s="6"/>
      <c r="C160" s="6"/>
      <c r="D160" s="6"/>
      <c r="E160" s="6"/>
      <c r="F160" s="6"/>
      <c r="G160" s="6"/>
    </row>
    <row r="161" spans="1:7" ht="12.75">
      <c r="A161" s="6"/>
      <c r="B161" s="6"/>
      <c r="C161" s="6"/>
      <c r="D161" s="6"/>
      <c r="E161" s="6"/>
      <c r="F161" s="6"/>
      <c r="G161" s="6"/>
    </row>
    <row r="162" spans="1:7" ht="12.75">
      <c r="A162" s="6"/>
      <c r="B162" s="6"/>
      <c r="C162" s="6"/>
      <c r="D162" s="6"/>
      <c r="E162" s="6"/>
      <c r="F162" s="6"/>
      <c r="G162" s="6"/>
    </row>
    <row r="163" spans="1:7" ht="12.75">
      <c r="A163" s="6"/>
      <c r="B163" s="6"/>
      <c r="C163" s="6"/>
      <c r="D163" s="6"/>
      <c r="E163" s="6"/>
      <c r="F163" s="6"/>
      <c r="G163" s="6"/>
    </row>
    <row r="164" spans="1:7" ht="12.75">
      <c r="A164" s="6"/>
      <c r="B164" s="6"/>
      <c r="C164" s="6"/>
      <c r="D164" s="6"/>
      <c r="E164" s="6"/>
      <c r="F164" s="6"/>
      <c r="G164" s="6"/>
    </row>
    <row r="165" spans="1:7" ht="12.75">
      <c r="A165" s="6"/>
      <c r="B165" s="6"/>
      <c r="C165" s="6"/>
      <c r="D165" s="6"/>
      <c r="E165" s="6"/>
      <c r="F165" s="6"/>
      <c r="G165" s="6"/>
    </row>
    <row r="166" spans="1:7" ht="12.75">
      <c r="A166" s="7"/>
      <c r="B166" s="7"/>
      <c r="C166" s="7"/>
      <c r="D166" s="7"/>
      <c r="E166" s="7"/>
      <c r="F166" s="7"/>
      <c r="G166" s="7"/>
    </row>
    <row r="167" spans="1:7" ht="12.75">
      <c r="A167" s="7"/>
      <c r="B167" s="7"/>
      <c r="C167" s="7"/>
      <c r="D167" s="7"/>
      <c r="E167" s="7"/>
      <c r="F167" s="7"/>
      <c r="G167" s="7"/>
    </row>
    <row r="168" spans="1:7" ht="12.75">
      <c r="A168" s="7"/>
      <c r="B168" s="7"/>
      <c r="C168" s="7"/>
      <c r="D168" s="7"/>
      <c r="E168" s="7"/>
      <c r="F168" s="7"/>
      <c r="G168" s="7"/>
    </row>
    <row r="169" spans="1:7" ht="12.75">
      <c r="A169" s="7"/>
      <c r="B169" s="7"/>
      <c r="C169" s="7"/>
      <c r="D169" s="7"/>
      <c r="E169" s="7"/>
      <c r="F169" s="7"/>
      <c r="G169" s="7"/>
    </row>
    <row r="170" spans="1:7" ht="12.75">
      <c r="A170" s="7"/>
      <c r="B170" s="7"/>
      <c r="C170" s="7"/>
      <c r="D170" s="7"/>
      <c r="E170" s="7"/>
      <c r="F170" s="7"/>
      <c r="G170" s="7"/>
    </row>
    <row r="171" spans="1:7" ht="12.75">
      <c r="A171" s="7"/>
      <c r="B171" s="7"/>
      <c r="C171" s="7"/>
      <c r="D171" s="7"/>
      <c r="E171" s="7"/>
      <c r="F171" s="7"/>
      <c r="G171" s="7"/>
    </row>
    <row r="172" spans="1:7" ht="12.75">
      <c r="A172" s="7"/>
      <c r="B172" s="7"/>
      <c r="C172" s="7"/>
      <c r="D172" s="7"/>
      <c r="E172" s="7"/>
      <c r="F172" s="7"/>
      <c r="G172" s="7"/>
    </row>
    <row r="173" spans="1:7" ht="12.75">
      <c r="A173" s="7"/>
      <c r="B173" s="7"/>
      <c r="C173" s="7"/>
      <c r="D173" s="7"/>
      <c r="E173" s="7"/>
      <c r="F173" s="7"/>
      <c r="G173" s="7"/>
    </row>
    <row r="174" spans="1:7" ht="12.75">
      <c r="A174" s="7"/>
      <c r="B174" s="7"/>
      <c r="C174" s="7"/>
      <c r="D174" s="7"/>
      <c r="E174" s="7"/>
      <c r="F174" s="7"/>
      <c r="G174" s="7"/>
    </row>
    <row r="175" spans="1:7" ht="12.75">
      <c r="A175" s="7"/>
      <c r="B175" s="7"/>
      <c r="C175" s="7"/>
      <c r="D175" s="7"/>
      <c r="E175" s="7"/>
      <c r="F175" s="7"/>
      <c r="G175" s="7"/>
    </row>
    <row r="176" spans="1:7" ht="12.75">
      <c r="A176" s="7"/>
      <c r="B176" s="7"/>
      <c r="C176" s="7"/>
      <c r="D176" s="7"/>
      <c r="E176" s="7"/>
      <c r="F176" s="7"/>
      <c r="G176" s="7"/>
    </row>
    <row r="177" spans="1:7" ht="12.75">
      <c r="A177" s="7"/>
      <c r="B177" s="7"/>
      <c r="C177" s="7"/>
      <c r="D177" s="7"/>
      <c r="E177" s="7"/>
      <c r="F177" s="7"/>
      <c r="G177" s="7"/>
    </row>
    <row r="178" spans="1:7" ht="12.75">
      <c r="A178" s="7"/>
      <c r="B178" s="7"/>
      <c r="C178" s="7"/>
      <c r="D178" s="7"/>
      <c r="E178" s="7"/>
      <c r="F178" s="7"/>
      <c r="G178" s="7"/>
    </row>
    <row r="179" spans="1:7" ht="12.75">
      <c r="A179" s="7"/>
      <c r="B179" s="7"/>
      <c r="C179" s="7"/>
      <c r="D179" s="7"/>
      <c r="E179" s="7"/>
      <c r="F179" s="7"/>
      <c r="G179" s="7"/>
    </row>
    <row r="180" spans="1:7" ht="12.75">
      <c r="A180" s="7"/>
      <c r="B180" s="7"/>
      <c r="C180" s="7"/>
      <c r="D180" s="7"/>
      <c r="E180" s="7"/>
      <c r="F180" s="7"/>
      <c r="G180" s="7"/>
    </row>
    <row r="181" spans="1:7" ht="12.75">
      <c r="A181" s="7"/>
      <c r="B181" s="7"/>
      <c r="C181" s="7"/>
      <c r="D181" s="7"/>
      <c r="E181" s="7"/>
      <c r="F181" s="7"/>
      <c r="G181" s="7"/>
    </row>
    <row r="182" spans="1:7" ht="12.75">
      <c r="A182" s="7"/>
      <c r="B182" s="7"/>
      <c r="C182" s="7"/>
      <c r="D182" s="7"/>
      <c r="E182" s="7"/>
      <c r="F182" s="7"/>
      <c r="G182" s="7"/>
    </row>
    <row r="183" spans="1:7" ht="12.75">
      <c r="A183" s="7"/>
      <c r="B183" s="7"/>
      <c r="C183" s="7"/>
      <c r="D183" s="7"/>
      <c r="E183" s="7"/>
      <c r="F183" s="7"/>
      <c r="G183" s="7"/>
    </row>
    <row r="184" spans="1:7" ht="12.75">
      <c r="A184" s="7"/>
      <c r="B184" s="7"/>
      <c r="C184" s="7"/>
      <c r="D184" s="7"/>
      <c r="E184" s="7"/>
      <c r="F184" s="7"/>
      <c r="G184" s="7"/>
    </row>
    <row r="185" spans="1:7" ht="12.75">
      <c r="A185" s="7"/>
      <c r="B185" s="7"/>
      <c r="C185" s="7"/>
      <c r="D185" s="7"/>
      <c r="E185" s="7"/>
      <c r="F185" s="7"/>
      <c r="G185" s="7"/>
    </row>
  </sheetData>
  <mergeCells count="10">
    <mergeCell ref="A1:G1"/>
    <mergeCell ref="A2:G2"/>
    <mergeCell ref="A3:G3"/>
    <mergeCell ref="A5:G5"/>
    <mergeCell ref="A6:G6"/>
    <mergeCell ref="A14:G14"/>
    <mergeCell ref="A8:G8"/>
    <mergeCell ref="A9:G9"/>
    <mergeCell ref="A11:G11"/>
    <mergeCell ref="A12:G12"/>
  </mergeCells>
  <printOptions/>
  <pageMargins left="0.5511811023622047" right="0.5511811023622047" top="0.5905511811023623" bottom="0.5905511811023623" header="0.31496062992125984" footer="0.31496062992125984"/>
  <pageSetup horizontalDpi="300" verticalDpi="300" orientation="portrait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O309"/>
  <sheetViews>
    <sheetView showZeros="0" tabSelected="1" workbookViewId="0" topLeftCell="A1">
      <selection activeCell="K7" sqref="A7:K107"/>
    </sheetView>
  </sheetViews>
  <sheetFormatPr defaultColWidth="9.140625" defaultRowHeight="12.75"/>
  <cols>
    <col min="1" max="1" width="5.7109375" style="65" customWidth="1"/>
    <col min="2" max="2" width="41.7109375" style="65" customWidth="1"/>
    <col min="3" max="7" width="9.00390625" style="65" customWidth="1"/>
    <col min="8" max="16384" width="9.140625" style="65" customWidth="1"/>
  </cols>
  <sheetData>
    <row r="1" spans="1:7" ht="54" customHeight="1">
      <c r="A1" s="198" t="s">
        <v>340</v>
      </c>
      <c r="B1" s="199"/>
      <c r="C1" s="199"/>
      <c r="D1" s="199"/>
      <c r="E1" s="199"/>
      <c r="F1" s="199"/>
      <c r="G1" s="199"/>
    </row>
    <row r="2" spans="1:7" ht="12.75">
      <c r="A2" s="193" t="s">
        <v>329</v>
      </c>
      <c r="B2" s="193"/>
      <c r="C2" s="193"/>
      <c r="D2" s="193"/>
      <c r="E2" s="193"/>
      <c r="F2" s="193"/>
      <c r="G2" s="193"/>
    </row>
    <row r="3" spans="1:7" ht="12.75">
      <c r="A3" s="194" t="s">
        <v>11</v>
      </c>
      <c r="B3" s="194"/>
      <c r="C3" s="194"/>
      <c r="D3" s="194"/>
      <c r="E3" s="194"/>
      <c r="F3" s="194"/>
      <c r="G3" s="194"/>
    </row>
    <row r="4" spans="1:7" ht="12.75">
      <c r="A4" s="72"/>
      <c r="B4" s="72"/>
      <c r="C4" s="72"/>
      <c r="D4" s="72"/>
      <c r="E4" s="72"/>
      <c r="F4" s="72"/>
      <c r="G4" s="72"/>
    </row>
    <row r="5" spans="1:7" ht="12.75">
      <c r="A5" s="190" t="s">
        <v>313</v>
      </c>
      <c r="B5" s="190"/>
      <c r="C5" s="190"/>
      <c r="D5" s="190"/>
      <c r="E5" s="190"/>
      <c r="F5" s="190"/>
      <c r="G5" s="190"/>
    </row>
    <row r="6" spans="1:7" ht="25.5" customHeight="1">
      <c r="A6" s="192" t="s">
        <v>5</v>
      </c>
      <c r="B6" s="192"/>
      <c r="C6" s="192"/>
      <c r="D6" s="192"/>
      <c r="E6" s="192"/>
      <c r="F6" s="192"/>
      <c r="G6" s="192"/>
    </row>
    <row r="7" spans="1:7" ht="15.75">
      <c r="A7" s="200"/>
      <c r="B7" s="75"/>
      <c r="C7" s="75"/>
      <c r="D7" s="75"/>
      <c r="E7" s="75"/>
      <c r="F7" s="75"/>
      <c r="G7" s="75"/>
    </row>
    <row r="8" spans="1:7" ht="12.75">
      <c r="A8" s="190" t="s">
        <v>314</v>
      </c>
      <c r="B8" s="190"/>
      <c r="C8" s="190"/>
      <c r="D8" s="190"/>
      <c r="E8" s="190"/>
      <c r="F8" s="190"/>
      <c r="G8" s="190"/>
    </row>
    <row r="9" spans="1:7" ht="27" customHeight="1">
      <c r="A9" s="192" t="s">
        <v>5</v>
      </c>
      <c r="B9" s="192"/>
      <c r="C9" s="192"/>
      <c r="D9" s="192"/>
      <c r="E9" s="192"/>
      <c r="F9" s="192"/>
      <c r="G9" s="192"/>
    </row>
    <row r="10" spans="1:7" ht="12.75">
      <c r="A10" s="75"/>
      <c r="B10" s="75"/>
      <c r="C10" s="75"/>
      <c r="D10" s="75"/>
      <c r="E10" s="75"/>
      <c r="F10" s="75"/>
      <c r="G10" s="75"/>
    </row>
    <row r="11" spans="1:7" ht="12.75">
      <c r="A11" s="190" t="s">
        <v>315</v>
      </c>
      <c r="B11" s="190"/>
      <c r="C11" s="190"/>
      <c r="D11" s="190"/>
      <c r="E11" s="190"/>
      <c r="F11" s="190"/>
      <c r="G11" s="190"/>
    </row>
    <row r="12" spans="1:7" ht="12.75">
      <c r="A12" s="191" t="s">
        <v>6</v>
      </c>
      <c r="B12" s="191"/>
      <c r="C12" s="191"/>
      <c r="D12" s="191"/>
      <c r="E12" s="191"/>
      <c r="F12" s="191"/>
      <c r="G12" s="191"/>
    </row>
    <row r="13" spans="1:7" ht="12.75">
      <c r="A13" s="72"/>
      <c r="B13" s="72"/>
      <c r="C13" s="72"/>
      <c r="D13" s="72"/>
      <c r="E13" s="72"/>
      <c r="F13" s="72"/>
      <c r="G13" s="72"/>
    </row>
    <row r="14" spans="1:7" ht="12.75">
      <c r="A14" s="190" t="s">
        <v>8</v>
      </c>
      <c r="B14" s="191"/>
      <c r="C14" s="191"/>
      <c r="D14" s="191"/>
      <c r="E14" s="191"/>
      <c r="F14" s="191"/>
      <c r="G14" s="191"/>
    </row>
    <row r="15" spans="1:7" ht="12.75">
      <c r="A15" s="17"/>
      <c r="B15" s="76"/>
      <c r="C15" s="76"/>
      <c r="D15" s="76"/>
      <c r="E15" s="76"/>
      <c r="F15" s="76"/>
      <c r="G15" s="76"/>
    </row>
    <row r="16" spans="1:7" ht="12.75">
      <c r="A16" s="17" t="s">
        <v>322</v>
      </c>
      <c r="B16" s="17"/>
      <c r="C16" s="17"/>
      <c r="D16" s="17"/>
      <c r="E16" s="17"/>
      <c r="F16" s="17"/>
      <c r="G16" s="76"/>
    </row>
    <row r="17" spans="1:7" ht="12.75">
      <c r="A17" s="17"/>
      <c r="B17" s="17"/>
      <c r="C17" s="17"/>
      <c r="D17" s="17"/>
      <c r="E17" s="17"/>
      <c r="F17" s="17"/>
      <c r="G17" s="76"/>
    </row>
    <row r="18" spans="1:7" ht="12.75">
      <c r="A18" s="17" t="s">
        <v>316</v>
      </c>
      <c r="B18" s="17"/>
      <c r="C18" s="17"/>
      <c r="D18" s="17"/>
      <c r="E18" s="17"/>
      <c r="F18" s="17"/>
      <c r="G18" s="76"/>
    </row>
    <row r="19" spans="1:7" ht="12.75">
      <c r="A19" s="76"/>
      <c r="B19" s="76"/>
      <c r="C19" s="76"/>
      <c r="D19" s="76"/>
      <c r="E19" s="76"/>
      <c r="F19" s="76"/>
      <c r="G19" s="76"/>
    </row>
    <row r="20" spans="1:7" ht="12.75">
      <c r="A20" s="17" t="s">
        <v>9</v>
      </c>
      <c r="B20" s="76"/>
      <c r="C20" s="76"/>
      <c r="D20" s="76"/>
      <c r="E20" s="76"/>
      <c r="F20" s="76"/>
      <c r="G20" s="76"/>
    </row>
    <row r="21" spans="1:7" ht="12.75">
      <c r="A21" s="76"/>
      <c r="B21" s="76"/>
      <c r="C21" s="76"/>
      <c r="D21" s="76"/>
      <c r="E21" s="76"/>
      <c r="F21" s="76"/>
      <c r="G21" s="76"/>
    </row>
    <row r="22" spans="1:7" ht="84" customHeight="1">
      <c r="A22" s="112" t="s">
        <v>310</v>
      </c>
      <c r="B22" s="113" t="s">
        <v>317</v>
      </c>
      <c r="C22" s="112" t="s">
        <v>2</v>
      </c>
      <c r="D22" s="112" t="s">
        <v>311</v>
      </c>
      <c r="E22" s="114" t="s">
        <v>318</v>
      </c>
      <c r="F22" s="115" t="s">
        <v>319</v>
      </c>
      <c r="G22" s="116" t="s">
        <v>320</v>
      </c>
    </row>
    <row r="23" spans="1:7" ht="12.75">
      <c r="A23" s="117">
        <v>1</v>
      </c>
      <c r="B23" s="118">
        <v>2</v>
      </c>
      <c r="C23" s="119">
        <v>3</v>
      </c>
      <c r="D23" s="119">
        <v>4</v>
      </c>
      <c r="E23" s="119">
        <v>5</v>
      </c>
      <c r="F23" s="119">
        <v>6</v>
      </c>
      <c r="G23" s="119">
        <v>7</v>
      </c>
    </row>
    <row r="24" spans="1:7" ht="12.75">
      <c r="A24" s="42"/>
      <c r="B24" s="53"/>
      <c r="C24" s="39"/>
      <c r="D24" s="38"/>
      <c r="E24" s="41"/>
      <c r="F24" s="40"/>
      <c r="G24" s="41">
        <f>E24*F24</f>
        <v>0</v>
      </c>
    </row>
    <row r="25" spans="1:7" ht="36">
      <c r="A25" s="19"/>
      <c r="B25" s="127" t="s">
        <v>26</v>
      </c>
      <c r="C25" s="19"/>
      <c r="D25" s="26"/>
      <c r="E25" s="41"/>
      <c r="F25" s="40"/>
      <c r="G25" s="41"/>
    </row>
    <row r="26" spans="1:7" ht="24">
      <c r="A26" s="19">
        <v>1</v>
      </c>
      <c r="B26" s="47" t="s">
        <v>27</v>
      </c>
      <c r="C26" s="43" t="s">
        <v>301</v>
      </c>
      <c r="D26" s="28">
        <v>4509</v>
      </c>
      <c r="E26" s="41"/>
      <c r="F26" s="40"/>
      <c r="G26" s="41"/>
    </row>
    <row r="27" spans="1:7" ht="12.75">
      <c r="A27" s="19"/>
      <c r="B27" s="36" t="s">
        <v>150</v>
      </c>
      <c r="C27" s="43" t="s">
        <v>297</v>
      </c>
      <c r="D27" s="24">
        <f>D26*0.07*1.3*1.6</f>
        <v>656.5104000000001</v>
      </c>
      <c r="E27" s="41"/>
      <c r="F27" s="40"/>
      <c r="G27" s="41"/>
    </row>
    <row r="28" spans="1:7" ht="12.75">
      <c r="A28" s="19"/>
      <c r="B28" s="36" t="s">
        <v>151</v>
      </c>
      <c r="C28" s="43" t="s">
        <v>297</v>
      </c>
      <c r="D28" s="24">
        <f>D26*0.05*1.3*1.6</f>
        <v>468.9360000000001</v>
      </c>
      <c r="E28" s="41"/>
      <c r="F28" s="40"/>
      <c r="G28" s="41"/>
    </row>
    <row r="29" spans="1:7" ht="12.75">
      <c r="A29" s="19"/>
      <c r="B29" s="61"/>
      <c r="C29" s="19"/>
      <c r="D29" s="26"/>
      <c r="E29" s="41"/>
      <c r="F29" s="40"/>
      <c r="G29" s="41"/>
    </row>
    <row r="30" spans="1:7" ht="33" customHeight="1">
      <c r="A30" s="19">
        <v>3</v>
      </c>
      <c r="B30" s="25" t="s">
        <v>28</v>
      </c>
      <c r="C30" s="22" t="s">
        <v>301</v>
      </c>
      <c r="D30" s="24">
        <f>D26</f>
        <v>4509</v>
      </c>
      <c r="E30" s="41"/>
      <c r="F30" s="40"/>
      <c r="G30" s="41"/>
    </row>
    <row r="31" spans="1:7" ht="12.75">
      <c r="A31" s="19"/>
      <c r="B31" s="23" t="s">
        <v>29</v>
      </c>
      <c r="C31" s="22" t="s">
        <v>297</v>
      </c>
      <c r="D31" s="24">
        <f>D30*0.1</f>
        <v>450.90000000000003</v>
      </c>
      <c r="E31" s="41"/>
      <c r="F31" s="40"/>
      <c r="G31" s="41"/>
    </row>
    <row r="32" spans="1:7" ht="13.5" customHeight="1">
      <c r="A32" s="19"/>
      <c r="B32" s="23" t="s">
        <v>30</v>
      </c>
      <c r="C32" s="22" t="s">
        <v>297</v>
      </c>
      <c r="D32" s="24">
        <f>D30*0.1</f>
        <v>450.90000000000003</v>
      </c>
      <c r="E32" s="41"/>
      <c r="F32" s="40"/>
      <c r="G32" s="41"/>
    </row>
    <row r="33" spans="1:7" ht="13.5" customHeight="1">
      <c r="A33" s="19"/>
      <c r="B33" s="61"/>
      <c r="C33" s="19"/>
      <c r="D33" s="26"/>
      <c r="E33" s="41"/>
      <c r="F33" s="40"/>
      <c r="G33" s="41"/>
    </row>
    <row r="34" spans="1:7" ht="28.5" customHeight="1">
      <c r="A34" s="19">
        <v>4</v>
      </c>
      <c r="B34" s="47" t="s">
        <v>31</v>
      </c>
      <c r="C34" s="43" t="s">
        <v>301</v>
      </c>
      <c r="D34" s="28">
        <f>D26</f>
        <v>4509</v>
      </c>
      <c r="E34" s="41"/>
      <c r="F34" s="40"/>
      <c r="G34" s="41"/>
    </row>
    <row r="35" spans="1:7" ht="12" customHeight="1">
      <c r="A35" s="19"/>
      <c r="B35" s="35"/>
      <c r="C35" s="19"/>
      <c r="D35" s="26"/>
      <c r="E35" s="41"/>
      <c r="F35" s="40"/>
      <c r="G35" s="41"/>
    </row>
    <row r="36" spans="1:7" ht="33.75" customHeight="1">
      <c r="A36" s="19">
        <v>5</v>
      </c>
      <c r="B36" s="56" t="s">
        <v>32</v>
      </c>
      <c r="C36" s="19" t="s">
        <v>312</v>
      </c>
      <c r="D36" s="26">
        <v>1</v>
      </c>
      <c r="E36" s="41"/>
      <c r="F36" s="40"/>
      <c r="G36" s="41"/>
    </row>
    <row r="37" spans="1:7" ht="12" customHeight="1">
      <c r="A37" s="19"/>
      <c r="B37" s="56"/>
      <c r="C37" s="43"/>
      <c r="D37" s="28"/>
      <c r="E37" s="41"/>
      <c r="F37" s="40"/>
      <c r="G37" s="41"/>
    </row>
    <row r="38" spans="1:7" ht="13.5" customHeight="1">
      <c r="A38" s="19">
        <v>6</v>
      </c>
      <c r="B38" s="27" t="s">
        <v>33</v>
      </c>
      <c r="C38" s="43" t="s">
        <v>335</v>
      </c>
      <c r="D38" s="24">
        <v>325</v>
      </c>
      <c r="E38" s="41"/>
      <c r="F38" s="40"/>
      <c r="G38" s="41"/>
    </row>
    <row r="39" spans="1:7" ht="14.25" customHeight="1">
      <c r="A39" s="19"/>
      <c r="B39" s="23" t="s">
        <v>34</v>
      </c>
      <c r="C39" s="43" t="s">
        <v>335</v>
      </c>
      <c r="D39" s="24">
        <f>1.03*D38</f>
        <v>334.75</v>
      </c>
      <c r="E39" s="41"/>
      <c r="F39" s="40"/>
      <c r="G39" s="41"/>
    </row>
    <row r="40" spans="1:7" ht="13.5" customHeight="1">
      <c r="A40" s="19"/>
      <c r="B40" s="23" t="s">
        <v>35</v>
      </c>
      <c r="C40" s="43" t="s">
        <v>294</v>
      </c>
      <c r="D40" s="24">
        <f>0.05*D38</f>
        <v>16.25</v>
      </c>
      <c r="E40" s="41"/>
      <c r="F40" s="40"/>
      <c r="G40" s="41"/>
    </row>
    <row r="41" spans="1:7" ht="13.5" customHeight="1">
      <c r="A41" s="19"/>
      <c r="B41" s="23" t="s">
        <v>152</v>
      </c>
      <c r="C41" s="43" t="s">
        <v>297</v>
      </c>
      <c r="D41" s="24">
        <f>0.07*D38*1.3*1.37</f>
        <v>40.517750000000014</v>
      </c>
      <c r="E41" s="41"/>
      <c r="F41" s="40"/>
      <c r="G41" s="41"/>
    </row>
    <row r="42" spans="1:7" ht="13.5" customHeight="1">
      <c r="A42" s="19"/>
      <c r="B42" s="56"/>
      <c r="C42" s="43"/>
      <c r="D42" s="28"/>
      <c r="E42" s="41"/>
      <c r="F42" s="40"/>
      <c r="G42" s="41"/>
    </row>
    <row r="43" spans="1:7" ht="15" customHeight="1">
      <c r="A43" s="19">
        <v>7</v>
      </c>
      <c r="B43" s="27" t="s">
        <v>36</v>
      </c>
      <c r="C43" s="43" t="s">
        <v>294</v>
      </c>
      <c r="D43" s="28">
        <v>47</v>
      </c>
      <c r="E43" s="41"/>
      <c r="F43" s="40"/>
      <c r="G43" s="41"/>
    </row>
    <row r="44" spans="1:7" ht="13.5" customHeight="1">
      <c r="A44" s="19"/>
      <c r="B44" s="23"/>
      <c r="C44" s="43"/>
      <c r="D44" s="28"/>
      <c r="E44" s="41"/>
      <c r="F44" s="40"/>
      <c r="G44" s="41"/>
    </row>
    <row r="45" spans="1:7" ht="30.75" customHeight="1">
      <c r="A45" s="19">
        <v>8</v>
      </c>
      <c r="B45" s="27" t="s">
        <v>153</v>
      </c>
      <c r="C45" s="43" t="s">
        <v>297</v>
      </c>
      <c r="D45" s="24">
        <v>3.86</v>
      </c>
      <c r="E45" s="41"/>
      <c r="F45" s="40"/>
      <c r="G45" s="41"/>
    </row>
    <row r="46" spans="1:7" ht="12.75">
      <c r="A46" s="19"/>
      <c r="B46" s="47"/>
      <c r="C46" s="19"/>
      <c r="D46" s="26"/>
      <c r="E46" s="41"/>
      <c r="F46" s="40"/>
      <c r="G46" s="41"/>
    </row>
    <row r="47" spans="1:7" ht="15.75" customHeight="1">
      <c r="A47" s="19">
        <v>9</v>
      </c>
      <c r="B47" s="47" t="s">
        <v>37</v>
      </c>
      <c r="C47" s="19" t="s">
        <v>291</v>
      </c>
      <c r="D47" s="26">
        <v>550</v>
      </c>
      <c r="E47" s="41"/>
      <c r="F47" s="40"/>
      <c r="G47" s="41"/>
    </row>
    <row r="48" spans="1:7" ht="12.75">
      <c r="A48" s="19"/>
      <c r="B48" s="47"/>
      <c r="C48" s="19"/>
      <c r="D48" s="26"/>
      <c r="E48" s="41"/>
      <c r="F48" s="40"/>
      <c r="G48" s="41"/>
    </row>
    <row r="49" spans="1:7" ht="12.75">
      <c r="A49" s="19">
        <v>10</v>
      </c>
      <c r="B49" s="47" t="s">
        <v>154</v>
      </c>
      <c r="C49" s="19" t="s">
        <v>294</v>
      </c>
      <c r="D49" s="26">
        <v>3.6</v>
      </c>
      <c r="E49" s="41"/>
      <c r="F49" s="40"/>
      <c r="G49" s="41"/>
    </row>
    <row r="50" spans="1:7" ht="12.75">
      <c r="A50" s="19"/>
      <c r="B50" s="23"/>
      <c r="C50" s="19"/>
      <c r="D50" s="26"/>
      <c r="E50" s="41"/>
      <c r="F50" s="40"/>
      <c r="G50" s="41"/>
    </row>
    <row r="51" spans="1:7" ht="15.75" customHeight="1">
      <c r="A51" s="19">
        <v>11</v>
      </c>
      <c r="B51" s="25" t="s">
        <v>38</v>
      </c>
      <c r="C51" s="19" t="s">
        <v>291</v>
      </c>
      <c r="D51" s="20">
        <f>40*D49</f>
        <v>144</v>
      </c>
      <c r="E51" s="41"/>
      <c r="F51" s="40"/>
      <c r="G51" s="41"/>
    </row>
    <row r="52" spans="1:7" ht="16.5" customHeight="1">
      <c r="A52" s="19"/>
      <c r="B52" s="23"/>
      <c r="C52" s="19"/>
      <c r="D52" s="26"/>
      <c r="E52" s="41"/>
      <c r="F52" s="40"/>
      <c r="G52" s="41"/>
    </row>
    <row r="53" spans="1:7" ht="12.75">
      <c r="A53" s="19">
        <v>12</v>
      </c>
      <c r="B53" s="27" t="s">
        <v>39</v>
      </c>
      <c r="C53" s="19" t="s">
        <v>312</v>
      </c>
      <c r="D53" s="26">
        <v>1</v>
      </c>
      <c r="E53" s="41"/>
      <c r="F53" s="40"/>
      <c r="G53" s="41"/>
    </row>
    <row r="54" spans="1:7" ht="15" customHeight="1">
      <c r="A54" s="19"/>
      <c r="B54" s="56"/>
      <c r="C54" s="43"/>
      <c r="D54" s="28"/>
      <c r="E54" s="41"/>
      <c r="F54" s="40"/>
      <c r="G54" s="41"/>
    </row>
    <row r="55" spans="1:7" ht="14.25" customHeight="1">
      <c r="A55" s="19"/>
      <c r="B55" s="128" t="s">
        <v>40</v>
      </c>
      <c r="C55" s="43"/>
      <c r="D55" s="28"/>
      <c r="E55" s="60"/>
      <c r="F55" s="58"/>
      <c r="G55" s="41"/>
    </row>
    <row r="56" spans="1:7" s="66" customFormat="1" ht="12.75">
      <c r="A56" s="19"/>
      <c r="B56" s="129" t="s">
        <v>41</v>
      </c>
      <c r="C56" s="19"/>
      <c r="D56" s="26"/>
      <c r="E56" s="60"/>
      <c r="F56" s="58"/>
      <c r="G56" s="41"/>
    </row>
    <row r="57" spans="1:7" s="66" customFormat="1" ht="12.75">
      <c r="A57" s="19"/>
      <c r="B57" s="47"/>
      <c r="C57" s="19"/>
      <c r="D57" s="26"/>
      <c r="E57" s="60"/>
      <c r="F57" s="58"/>
      <c r="G57" s="41"/>
    </row>
    <row r="58" spans="1:7" s="66" customFormat="1" ht="24">
      <c r="A58" s="19">
        <v>13</v>
      </c>
      <c r="B58" s="56" t="s">
        <v>42</v>
      </c>
      <c r="C58" s="43" t="s">
        <v>294</v>
      </c>
      <c r="D58" s="28">
        <v>0.8</v>
      </c>
      <c r="E58" s="60"/>
      <c r="F58" s="58"/>
      <c r="G58" s="41"/>
    </row>
    <row r="59" spans="1:7" s="66" customFormat="1" ht="12.75">
      <c r="A59" s="19"/>
      <c r="B59" s="35"/>
      <c r="C59" s="19"/>
      <c r="D59" s="26"/>
      <c r="E59" s="41"/>
      <c r="F59" s="40"/>
      <c r="G59" s="41"/>
    </row>
    <row r="60" spans="1:7" s="66" customFormat="1" ht="12.75">
      <c r="A60" s="19">
        <v>14</v>
      </c>
      <c r="B60" s="56" t="s">
        <v>43</v>
      </c>
      <c r="C60" s="19" t="s">
        <v>335</v>
      </c>
      <c r="D60" s="26">
        <v>12.23</v>
      </c>
      <c r="E60" s="60"/>
      <c r="F60" s="58"/>
      <c r="G60" s="41"/>
    </row>
    <row r="61" spans="1:7" s="66" customFormat="1" ht="12.75">
      <c r="A61" s="19"/>
      <c r="B61" s="56"/>
      <c r="C61" s="19"/>
      <c r="D61" s="26"/>
      <c r="E61" s="60"/>
      <c r="F61" s="58"/>
      <c r="G61" s="41"/>
    </row>
    <row r="62" spans="1:7" s="66" customFormat="1" ht="36">
      <c r="A62" s="19">
        <v>15</v>
      </c>
      <c r="B62" s="56" t="s">
        <v>44</v>
      </c>
      <c r="C62" s="19" t="s">
        <v>291</v>
      </c>
      <c r="D62" s="26">
        <v>19.3</v>
      </c>
      <c r="E62" s="60"/>
      <c r="F62" s="58"/>
      <c r="G62" s="41"/>
    </row>
    <row r="63" spans="1:7" s="66" customFormat="1" ht="12.75">
      <c r="A63" s="19"/>
      <c r="B63" s="56"/>
      <c r="C63" s="19"/>
      <c r="D63" s="26"/>
      <c r="E63" s="60"/>
      <c r="F63" s="58"/>
      <c r="G63" s="41"/>
    </row>
    <row r="64" spans="1:7" s="66" customFormat="1" ht="36">
      <c r="A64" s="19">
        <v>16</v>
      </c>
      <c r="B64" s="56" t="s">
        <v>45</v>
      </c>
      <c r="C64" s="19" t="s">
        <v>291</v>
      </c>
      <c r="D64" s="26">
        <v>19.3</v>
      </c>
      <c r="E64" s="60"/>
      <c r="F64" s="40"/>
      <c r="G64" s="41"/>
    </row>
    <row r="65" spans="1:7" ht="12.75">
      <c r="A65" s="19"/>
      <c r="B65" s="56"/>
      <c r="C65" s="19"/>
      <c r="D65" s="26"/>
      <c r="E65" s="41"/>
      <c r="F65" s="40"/>
      <c r="G65" s="41"/>
    </row>
    <row r="66" spans="1:7" s="31" customFormat="1" ht="24">
      <c r="A66" s="19">
        <v>17</v>
      </c>
      <c r="B66" s="56" t="s">
        <v>46</v>
      </c>
      <c r="C66" s="19" t="s">
        <v>291</v>
      </c>
      <c r="D66" s="26">
        <v>9</v>
      </c>
      <c r="E66" s="74"/>
      <c r="F66" s="73"/>
      <c r="G66" s="41"/>
    </row>
    <row r="67" spans="1:7" ht="12.75">
      <c r="A67" s="19"/>
      <c r="B67" s="56"/>
      <c r="C67" s="19"/>
      <c r="D67" s="26"/>
      <c r="E67" s="41"/>
      <c r="F67" s="40"/>
      <c r="G67" s="41"/>
    </row>
    <row r="68" spans="1:7" ht="12.75">
      <c r="A68" s="19">
        <v>18</v>
      </c>
      <c r="B68" s="56" t="s">
        <v>47</v>
      </c>
      <c r="C68" s="19" t="s">
        <v>291</v>
      </c>
      <c r="D68" s="26">
        <v>19.68</v>
      </c>
      <c r="E68" s="41"/>
      <c r="F68" s="40"/>
      <c r="G68" s="41"/>
    </row>
    <row r="69" spans="1:7" ht="12.75">
      <c r="A69" s="19"/>
      <c r="B69" s="56"/>
      <c r="C69" s="19"/>
      <c r="D69" s="26"/>
      <c r="E69" s="41"/>
      <c r="F69" s="40"/>
      <c r="G69" s="41"/>
    </row>
    <row r="70" spans="1:7" s="66" customFormat="1" ht="24">
      <c r="A70" s="19">
        <v>19</v>
      </c>
      <c r="B70" s="56" t="s">
        <v>155</v>
      </c>
      <c r="C70" s="19" t="s">
        <v>294</v>
      </c>
      <c r="D70" s="26">
        <v>11.6</v>
      </c>
      <c r="E70" s="41"/>
      <c r="F70" s="40"/>
      <c r="G70" s="41"/>
    </row>
    <row r="71" spans="1:7" s="66" customFormat="1" ht="12.75">
      <c r="A71" s="19"/>
      <c r="B71" s="56"/>
      <c r="C71" s="19"/>
      <c r="D71" s="26"/>
      <c r="E71" s="41"/>
      <c r="F71" s="40"/>
      <c r="G71" s="41"/>
    </row>
    <row r="72" spans="1:7" s="66" customFormat="1" ht="12.75">
      <c r="A72" s="19"/>
      <c r="B72" s="127" t="s">
        <v>48</v>
      </c>
      <c r="C72" s="19"/>
      <c r="D72" s="26"/>
      <c r="E72" s="41"/>
      <c r="F72" s="40"/>
      <c r="G72" s="41"/>
    </row>
    <row r="73" spans="1:7" s="66" customFormat="1" ht="12.75">
      <c r="A73" s="19"/>
      <c r="B73" s="56"/>
      <c r="C73" s="19"/>
      <c r="D73" s="26"/>
      <c r="E73" s="41"/>
      <c r="F73" s="40"/>
      <c r="G73" s="41"/>
    </row>
    <row r="74" spans="1:7" ht="24">
      <c r="A74" s="19">
        <v>20</v>
      </c>
      <c r="B74" s="67" t="s">
        <v>49</v>
      </c>
      <c r="C74" s="19" t="s">
        <v>291</v>
      </c>
      <c r="D74" s="26">
        <v>5</v>
      </c>
      <c r="E74" s="41"/>
      <c r="F74" s="40"/>
      <c r="G74" s="41"/>
    </row>
    <row r="75" spans="1:7" ht="14.25" customHeight="1">
      <c r="A75" s="19"/>
      <c r="B75" s="36"/>
      <c r="C75" s="19"/>
      <c r="D75" s="26"/>
      <c r="E75" s="41"/>
      <c r="F75" s="40"/>
      <c r="G75" s="41"/>
    </row>
    <row r="76" spans="1:7" ht="24">
      <c r="A76" s="19">
        <v>21</v>
      </c>
      <c r="B76" s="47" t="s">
        <v>156</v>
      </c>
      <c r="C76" s="19" t="s">
        <v>297</v>
      </c>
      <c r="D76" s="26">
        <v>0.04</v>
      </c>
      <c r="E76" s="41"/>
      <c r="F76" s="40"/>
      <c r="G76" s="41"/>
    </row>
    <row r="77" spans="1:7" ht="12.75">
      <c r="A77" s="19"/>
      <c r="B77" s="56"/>
      <c r="C77" s="19"/>
      <c r="D77" s="26"/>
      <c r="E77" s="60"/>
      <c r="F77" s="58"/>
      <c r="G77" s="41"/>
    </row>
    <row r="78" spans="1:7" ht="12.75">
      <c r="A78" s="19">
        <v>22</v>
      </c>
      <c r="B78" s="56" t="s">
        <v>43</v>
      </c>
      <c r="C78" s="19" t="s">
        <v>296</v>
      </c>
      <c r="D78" s="26">
        <v>4</v>
      </c>
      <c r="E78" s="60"/>
      <c r="F78" s="58"/>
      <c r="G78" s="41"/>
    </row>
    <row r="79" spans="1:7" ht="12.75">
      <c r="A79" s="19"/>
      <c r="B79" s="56"/>
      <c r="C79" s="19"/>
      <c r="D79" s="26"/>
      <c r="E79" s="60"/>
      <c r="F79" s="58"/>
      <c r="G79" s="41"/>
    </row>
    <row r="80" spans="1:7" ht="12.75">
      <c r="A80" s="19"/>
      <c r="B80" s="127" t="s">
        <v>52</v>
      </c>
      <c r="C80" s="19"/>
      <c r="D80" s="26"/>
      <c r="E80" s="60"/>
      <c r="F80" s="58"/>
      <c r="G80" s="41"/>
    </row>
    <row r="81" spans="1:7" ht="12.75">
      <c r="A81" s="19"/>
      <c r="B81" s="121"/>
      <c r="C81" s="19"/>
      <c r="D81" s="26"/>
      <c r="E81" s="60"/>
      <c r="F81" s="58"/>
      <c r="G81" s="41"/>
    </row>
    <row r="82" spans="1:7" ht="12.75">
      <c r="A82" s="19">
        <v>23</v>
      </c>
      <c r="B82" s="56" t="s">
        <v>53</v>
      </c>
      <c r="C82" s="19" t="s">
        <v>291</v>
      </c>
      <c r="D82" s="26">
        <v>20</v>
      </c>
      <c r="E82" s="60"/>
      <c r="F82" s="58"/>
      <c r="G82" s="41"/>
    </row>
    <row r="83" spans="1:7" ht="12.75">
      <c r="A83" s="19"/>
      <c r="B83" s="56"/>
      <c r="C83" s="19"/>
      <c r="D83" s="26"/>
      <c r="E83" s="60"/>
      <c r="F83" s="58"/>
      <c r="G83" s="41"/>
    </row>
    <row r="84" spans="1:7" ht="12.75">
      <c r="A84" s="19"/>
      <c r="B84" s="127" t="s">
        <v>54</v>
      </c>
      <c r="C84" s="19"/>
      <c r="D84" s="26"/>
      <c r="E84" s="60"/>
      <c r="F84" s="58"/>
      <c r="G84" s="41"/>
    </row>
    <row r="85" spans="1:7" ht="12.75">
      <c r="A85" s="19"/>
      <c r="B85" s="56"/>
      <c r="C85" s="19"/>
      <c r="D85" s="26"/>
      <c r="E85" s="60"/>
      <c r="F85" s="58"/>
      <c r="G85" s="41"/>
    </row>
    <row r="86" spans="1:7" ht="12.75">
      <c r="A86" s="19">
        <v>24</v>
      </c>
      <c r="B86" s="56" t="s">
        <v>55</v>
      </c>
      <c r="C86" s="43" t="s">
        <v>294</v>
      </c>
      <c r="D86" s="28">
        <v>0.32</v>
      </c>
      <c r="E86" s="60"/>
      <c r="F86" s="58"/>
      <c r="G86" s="41"/>
    </row>
    <row r="87" spans="1:7" ht="12.75">
      <c r="A87" s="19"/>
      <c r="B87" s="56"/>
      <c r="C87" s="19"/>
      <c r="D87" s="26"/>
      <c r="E87" s="41"/>
      <c r="F87" s="40"/>
      <c r="G87" s="41"/>
    </row>
    <row r="88" spans="1:7" ht="12.75">
      <c r="A88" s="19">
        <v>25</v>
      </c>
      <c r="B88" s="56" t="s">
        <v>43</v>
      </c>
      <c r="C88" s="19" t="s">
        <v>335</v>
      </c>
      <c r="D88" s="26">
        <v>1.6</v>
      </c>
      <c r="E88" s="41"/>
      <c r="F88" s="40"/>
      <c r="G88" s="41"/>
    </row>
    <row r="89" spans="1:7" ht="12.75">
      <c r="A89" s="19"/>
      <c r="B89" s="56"/>
      <c r="C89" s="19"/>
      <c r="D89" s="26"/>
      <c r="E89" s="41"/>
      <c r="F89" s="40"/>
      <c r="G89" s="41"/>
    </row>
    <row r="90" spans="1:7" ht="12.75">
      <c r="A90" s="19">
        <v>26</v>
      </c>
      <c r="B90" s="56" t="s">
        <v>56</v>
      </c>
      <c r="C90" s="19" t="s">
        <v>294</v>
      </c>
      <c r="D90" s="26">
        <v>1.5</v>
      </c>
      <c r="E90" s="41"/>
      <c r="F90" s="40"/>
      <c r="G90" s="41"/>
    </row>
    <row r="91" spans="1:7" ht="12.75">
      <c r="A91" s="19"/>
      <c r="B91" s="36" t="s">
        <v>57</v>
      </c>
      <c r="C91" s="19" t="s">
        <v>294</v>
      </c>
      <c r="D91" s="26">
        <v>0.3</v>
      </c>
      <c r="E91" s="41"/>
      <c r="F91" s="40"/>
      <c r="G91" s="41"/>
    </row>
    <row r="92" spans="1:7" ht="12.75">
      <c r="A92" s="19"/>
      <c r="B92" s="36" t="s">
        <v>58</v>
      </c>
      <c r="C92" s="19" t="s">
        <v>294</v>
      </c>
      <c r="D92" s="26">
        <v>1.2</v>
      </c>
      <c r="E92" s="41"/>
      <c r="F92" s="40"/>
      <c r="G92" s="41"/>
    </row>
    <row r="93" spans="1:7" ht="12.75">
      <c r="A93" s="19"/>
      <c r="B93" s="35"/>
      <c r="C93" s="19"/>
      <c r="D93" s="26"/>
      <c r="E93" s="64"/>
      <c r="F93" s="58"/>
      <c r="G93" s="41"/>
    </row>
    <row r="94" spans="1:7" ht="12.75">
      <c r="A94" s="19"/>
      <c r="B94" s="129" t="s">
        <v>59</v>
      </c>
      <c r="C94" s="19"/>
      <c r="D94" s="26"/>
      <c r="E94" s="41"/>
      <c r="F94" s="40"/>
      <c r="G94" s="41"/>
    </row>
    <row r="95" spans="1:7" ht="12" customHeight="1">
      <c r="A95" s="19"/>
      <c r="B95" s="35"/>
      <c r="C95" s="19"/>
      <c r="D95" s="26"/>
      <c r="E95" s="41"/>
      <c r="F95" s="40"/>
      <c r="G95" s="41"/>
    </row>
    <row r="96" spans="1:7" ht="24">
      <c r="A96" s="19">
        <v>27</v>
      </c>
      <c r="B96" s="67" t="s">
        <v>49</v>
      </c>
      <c r="C96" s="19" t="s">
        <v>291</v>
      </c>
      <c r="D96" s="26">
        <v>3.6</v>
      </c>
      <c r="E96" s="41"/>
      <c r="F96" s="40"/>
      <c r="G96" s="41"/>
    </row>
    <row r="97" spans="1:7" ht="12" customHeight="1">
      <c r="A97" s="19"/>
      <c r="B97" s="36" t="s">
        <v>60</v>
      </c>
      <c r="C97" s="19" t="s">
        <v>294</v>
      </c>
      <c r="D97" s="26">
        <v>1.5</v>
      </c>
      <c r="E97" s="41"/>
      <c r="F97" s="40"/>
      <c r="G97" s="41"/>
    </row>
    <row r="98" spans="1:7" ht="12" customHeight="1">
      <c r="A98" s="19"/>
      <c r="B98" s="36" t="s">
        <v>61</v>
      </c>
      <c r="C98" s="19" t="s">
        <v>297</v>
      </c>
      <c r="D98" s="26">
        <f>1.8*1.6*1.37</f>
        <v>3.9456000000000007</v>
      </c>
      <c r="E98" s="41"/>
      <c r="F98" s="40"/>
      <c r="G98" s="41"/>
    </row>
    <row r="99" spans="1:7" ht="12" customHeight="1">
      <c r="A99" s="19"/>
      <c r="B99" s="56"/>
      <c r="C99" s="19"/>
      <c r="D99" s="26"/>
      <c r="E99" s="60"/>
      <c r="F99" s="58"/>
      <c r="G99" s="41"/>
    </row>
    <row r="100" spans="1:7" ht="12.75" customHeight="1">
      <c r="A100" s="19">
        <v>28</v>
      </c>
      <c r="B100" s="47" t="s">
        <v>50</v>
      </c>
      <c r="C100" s="19" t="s">
        <v>297</v>
      </c>
      <c r="D100" s="26">
        <v>0.04</v>
      </c>
      <c r="E100" s="41"/>
      <c r="F100" s="40"/>
      <c r="G100" s="41"/>
    </row>
    <row r="101" spans="1:7" ht="12" customHeight="1">
      <c r="A101" s="19"/>
      <c r="B101" s="36" t="s">
        <v>51</v>
      </c>
      <c r="C101" s="19" t="s">
        <v>297</v>
      </c>
      <c r="D101" s="26">
        <f>D100*1.05</f>
        <v>0.042</v>
      </c>
      <c r="E101" s="41"/>
      <c r="F101" s="40"/>
      <c r="G101" s="41"/>
    </row>
    <row r="102" spans="1:7" ht="11.25" customHeight="1">
      <c r="A102" s="19"/>
      <c r="B102" s="56"/>
      <c r="C102" s="19"/>
      <c r="D102" s="26"/>
      <c r="E102" s="41"/>
      <c r="F102" s="40"/>
      <c r="G102" s="41"/>
    </row>
    <row r="103" spans="1:7" ht="12" customHeight="1">
      <c r="A103" s="19">
        <v>29</v>
      </c>
      <c r="B103" s="56" t="s">
        <v>43</v>
      </c>
      <c r="C103" s="19" t="s">
        <v>335</v>
      </c>
      <c r="D103" s="26">
        <v>4.8</v>
      </c>
      <c r="E103" s="41"/>
      <c r="F103" s="40"/>
      <c r="G103" s="41"/>
    </row>
    <row r="104" spans="1:7" ht="12" customHeight="1">
      <c r="A104" s="19"/>
      <c r="B104" s="56"/>
      <c r="C104" s="19"/>
      <c r="D104" s="26"/>
      <c r="E104" s="41"/>
      <c r="F104" s="40"/>
      <c r="G104" s="41"/>
    </row>
    <row r="105" spans="1:7" ht="12" customHeight="1">
      <c r="A105" s="19">
        <v>30</v>
      </c>
      <c r="B105" s="47" t="s">
        <v>27</v>
      </c>
      <c r="C105" s="43" t="s">
        <v>301</v>
      </c>
      <c r="D105" s="28">
        <v>120</v>
      </c>
      <c r="E105" s="41"/>
      <c r="F105" s="40"/>
      <c r="G105" s="41"/>
    </row>
    <row r="106" spans="1:7" ht="12" customHeight="1">
      <c r="A106" s="19"/>
      <c r="B106" s="36" t="s">
        <v>62</v>
      </c>
      <c r="C106" s="43" t="s">
        <v>297</v>
      </c>
      <c r="D106" s="24">
        <f>D105*0.05*1.3*1.37</f>
        <v>10.686000000000002</v>
      </c>
      <c r="E106" s="60"/>
      <c r="F106" s="58"/>
      <c r="G106" s="41"/>
    </row>
    <row r="107" spans="1:7" ht="12.75">
      <c r="A107" s="19"/>
      <c r="B107" s="36" t="s">
        <v>63</v>
      </c>
      <c r="C107" s="43" t="s">
        <v>297</v>
      </c>
      <c r="D107" s="24">
        <f>D105*0.15*1.3*1.37</f>
        <v>32.05800000000001</v>
      </c>
      <c r="E107" s="41"/>
      <c r="F107" s="40"/>
      <c r="G107" s="41"/>
    </row>
    <row r="108" spans="1:7" ht="12.75">
      <c r="A108" s="19"/>
      <c r="B108" s="36"/>
      <c r="C108" s="43"/>
      <c r="D108" s="24"/>
      <c r="E108" s="60"/>
      <c r="F108" s="58"/>
      <c r="G108" s="41"/>
    </row>
    <row r="109" spans="1:7" ht="12.75">
      <c r="A109" s="19">
        <v>31</v>
      </c>
      <c r="B109" s="27" t="s">
        <v>64</v>
      </c>
      <c r="C109" s="43" t="s">
        <v>335</v>
      </c>
      <c r="D109" s="24">
        <v>48</v>
      </c>
      <c r="E109" s="41"/>
      <c r="F109" s="40"/>
      <c r="G109" s="41"/>
    </row>
    <row r="110" spans="1:7" ht="12.75">
      <c r="A110" s="19"/>
      <c r="B110" s="23" t="s">
        <v>65</v>
      </c>
      <c r="C110" s="43" t="s">
        <v>335</v>
      </c>
      <c r="D110" s="24">
        <f>1.03*D109</f>
        <v>49.44</v>
      </c>
      <c r="E110" s="64"/>
      <c r="F110" s="58"/>
      <c r="G110" s="41"/>
    </row>
    <row r="111" spans="1:7" ht="12.75">
      <c r="A111" s="19"/>
      <c r="B111" s="23" t="s">
        <v>66</v>
      </c>
      <c r="C111" s="43" t="s">
        <v>294</v>
      </c>
      <c r="D111" s="24">
        <f>0.05*D109</f>
        <v>2.4000000000000004</v>
      </c>
      <c r="E111" s="41"/>
      <c r="F111" s="40"/>
      <c r="G111" s="41"/>
    </row>
    <row r="112" spans="1:7" ht="12.75">
      <c r="A112" s="19"/>
      <c r="B112" s="23" t="s">
        <v>67</v>
      </c>
      <c r="C112" s="43" t="s">
        <v>297</v>
      </c>
      <c r="D112" s="24">
        <f>0.18*D109*1.3*1.37</f>
        <v>15.387840000000002</v>
      </c>
      <c r="E112" s="41"/>
      <c r="F112" s="40"/>
      <c r="G112" s="41"/>
    </row>
    <row r="113" spans="1:7" ht="12.75">
      <c r="A113" s="19"/>
      <c r="B113" s="56"/>
      <c r="C113" s="43"/>
      <c r="D113" s="28"/>
      <c r="E113" s="41"/>
      <c r="F113" s="40"/>
      <c r="G113" s="41"/>
    </row>
    <row r="114" spans="1:7" ht="12.75">
      <c r="A114" s="19"/>
      <c r="B114" s="128" t="s">
        <v>68</v>
      </c>
      <c r="C114" s="43"/>
      <c r="D114" s="28"/>
      <c r="E114" s="64"/>
      <c r="F114" s="58"/>
      <c r="G114" s="41"/>
    </row>
    <row r="115" spans="1:7" ht="12.75">
      <c r="A115" s="19"/>
      <c r="B115" s="122" t="s">
        <v>69</v>
      </c>
      <c r="C115" s="43"/>
      <c r="D115" s="28"/>
      <c r="E115" s="41"/>
      <c r="F115" s="40"/>
      <c r="G115" s="41"/>
    </row>
    <row r="116" spans="1:7" ht="12.75">
      <c r="A116" s="19">
        <v>32</v>
      </c>
      <c r="B116" s="25" t="s">
        <v>70</v>
      </c>
      <c r="C116" s="43" t="s">
        <v>294</v>
      </c>
      <c r="D116" s="28">
        <v>8.93</v>
      </c>
      <c r="E116" s="41"/>
      <c r="F116" s="40"/>
      <c r="G116" s="41"/>
    </row>
    <row r="117" spans="1:7" ht="12.75">
      <c r="A117" s="19"/>
      <c r="B117" s="23" t="s">
        <v>71</v>
      </c>
      <c r="C117" s="43" t="s">
        <v>294</v>
      </c>
      <c r="D117" s="28">
        <f>1.05*D116</f>
        <v>9.3765</v>
      </c>
      <c r="E117" s="41"/>
      <c r="F117" s="40"/>
      <c r="G117" s="41"/>
    </row>
    <row r="118" spans="1:7" ht="12.75">
      <c r="A118" s="19"/>
      <c r="B118" s="23"/>
      <c r="C118" s="43"/>
      <c r="D118" s="28"/>
      <c r="E118" s="60"/>
      <c r="F118" s="58"/>
      <c r="G118" s="41"/>
    </row>
    <row r="119" spans="1:7" ht="12.75">
      <c r="A119" s="19">
        <v>33</v>
      </c>
      <c r="B119" s="25" t="s">
        <v>72</v>
      </c>
      <c r="C119" s="43" t="s">
        <v>294</v>
      </c>
      <c r="D119" s="28">
        <v>42.75</v>
      </c>
      <c r="E119" s="60"/>
      <c r="F119" s="58"/>
      <c r="G119" s="41"/>
    </row>
    <row r="120" spans="1:7" ht="12.75">
      <c r="A120" s="19"/>
      <c r="B120" s="23"/>
      <c r="C120" s="43"/>
      <c r="D120" s="28"/>
      <c r="E120" s="60"/>
      <c r="F120" s="58"/>
      <c r="G120" s="41"/>
    </row>
    <row r="121" spans="1:7" ht="12.75">
      <c r="A121" s="19">
        <v>34</v>
      </c>
      <c r="B121" s="25" t="s">
        <v>73</v>
      </c>
      <c r="C121" s="43" t="s">
        <v>297</v>
      </c>
      <c r="D121" s="28">
        <v>1.465</v>
      </c>
      <c r="E121" s="60"/>
      <c r="F121" s="58"/>
      <c r="G121" s="41"/>
    </row>
    <row r="122" spans="1:7" s="66" customFormat="1" ht="12.75">
      <c r="A122" s="19"/>
      <c r="B122" s="23"/>
      <c r="C122" s="43"/>
      <c r="D122" s="28"/>
      <c r="E122" s="60"/>
      <c r="F122" s="58"/>
      <c r="G122" s="41"/>
    </row>
    <row r="123" spans="1:7" s="66" customFormat="1" ht="24">
      <c r="A123" s="19">
        <v>35</v>
      </c>
      <c r="B123" s="25" t="s">
        <v>74</v>
      </c>
      <c r="C123" s="43" t="s">
        <v>291</v>
      </c>
      <c r="D123" s="28">
        <f>32.3*1.15</f>
        <v>37.144999999999996</v>
      </c>
      <c r="E123" s="41"/>
      <c r="F123" s="40"/>
      <c r="G123" s="41"/>
    </row>
    <row r="124" spans="1:7" s="66" customFormat="1" ht="12.75">
      <c r="A124" s="19"/>
      <c r="B124" s="23"/>
      <c r="C124" s="43"/>
      <c r="D124" s="28"/>
      <c r="E124" s="60"/>
      <c r="F124" s="58"/>
      <c r="G124" s="41"/>
    </row>
    <row r="125" spans="1:7" s="66" customFormat="1" ht="12.75">
      <c r="A125" s="19">
        <v>36</v>
      </c>
      <c r="B125" s="27" t="s">
        <v>75</v>
      </c>
      <c r="C125" s="43" t="s">
        <v>291</v>
      </c>
      <c r="D125" s="28">
        <f>(126.13+35.34)*1.1</f>
        <v>177.61700000000002</v>
      </c>
      <c r="E125" s="60"/>
      <c r="F125" s="58"/>
      <c r="G125" s="41"/>
    </row>
    <row r="126" spans="1:7" s="66" customFormat="1" ht="12.75">
      <c r="A126" s="19"/>
      <c r="B126" s="27"/>
      <c r="C126" s="43"/>
      <c r="D126" s="24"/>
      <c r="E126" s="60"/>
      <c r="F126" s="58"/>
      <c r="G126" s="41"/>
    </row>
    <row r="127" spans="1:7" s="66" customFormat="1" ht="12.75">
      <c r="A127" s="19">
        <v>37</v>
      </c>
      <c r="B127" s="25" t="s">
        <v>76</v>
      </c>
      <c r="C127" s="19" t="s">
        <v>291</v>
      </c>
      <c r="D127" s="26">
        <f>D125</f>
        <v>177.61700000000002</v>
      </c>
      <c r="E127" s="41"/>
      <c r="F127" s="40"/>
      <c r="G127" s="41"/>
    </row>
    <row r="128" spans="1:7" s="66" customFormat="1" ht="12.75">
      <c r="A128" s="19"/>
      <c r="B128" s="56"/>
      <c r="C128" s="43"/>
      <c r="D128" s="28"/>
      <c r="E128" s="41"/>
      <c r="F128" s="40"/>
      <c r="G128" s="41"/>
    </row>
    <row r="129" spans="1:7" s="66" customFormat="1" ht="12.75">
      <c r="A129" s="19"/>
      <c r="B129" s="56"/>
      <c r="C129" s="43"/>
      <c r="D129" s="28"/>
      <c r="E129" s="41"/>
      <c r="F129" s="40"/>
      <c r="G129" s="41"/>
    </row>
    <row r="130" spans="1:7" s="66" customFormat="1" ht="12.75">
      <c r="A130" s="19"/>
      <c r="B130" s="123" t="s">
        <v>77</v>
      </c>
      <c r="C130" s="19"/>
      <c r="D130" s="26"/>
      <c r="E130" s="41"/>
      <c r="F130" s="40"/>
      <c r="G130" s="41"/>
    </row>
    <row r="131" spans="1:7" s="66" customFormat="1" ht="24">
      <c r="A131" s="19">
        <v>38</v>
      </c>
      <c r="B131" s="25" t="s">
        <v>78</v>
      </c>
      <c r="C131" s="19" t="s">
        <v>297</v>
      </c>
      <c r="D131" s="26">
        <v>0.47</v>
      </c>
      <c r="E131" s="60"/>
      <c r="F131" s="58"/>
      <c r="G131" s="41"/>
    </row>
    <row r="132" spans="1:7" s="66" customFormat="1" ht="12.75">
      <c r="A132" s="19"/>
      <c r="B132" s="23"/>
      <c r="C132" s="43"/>
      <c r="D132" s="28"/>
      <c r="E132" s="60"/>
      <c r="F132" s="58"/>
      <c r="G132" s="41"/>
    </row>
    <row r="133" spans="1:7" s="66" customFormat="1" ht="24">
      <c r="A133" s="19">
        <v>39</v>
      </c>
      <c r="B133" s="25" t="s">
        <v>80</v>
      </c>
      <c r="C133" s="19" t="s">
        <v>291</v>
      </c>
      <c r="D133" s="26">
        <v>36.96</v>
      </c>
      <c r="E133" s="60"/>
      <c r="F133" s="58"/>
      <c r="G133" s="41"/>
    </row>
    <row r="134" spans="1:7" s="66" customFormat="1" ht="13.5" customHeight="1">
      <c r="A134" s="19"/>
      <c r="B134" s="61"/>
      <c r="C134" s="43"/>
      <c r="D134" s="28"/>
      <c r="E134" s="41"/>
      <c r="F134" s="40"/>
      <c r="G134" s="41"/>
    </row>
    <row r="135" spans="1:7" s="66" customFormat="1" ht="12.75">
      <c r="A135" s="19"/>
      <c r="B135" s="123" t="s">
        <v>81</v>
      </c>
      <c r="C135" s="19"/>
      <c r="D135" s="26"/>
      <c r="E135" s="41"/>
      <c r="F135" s="40"/>
      <c r="G135" s="41"/>
    </row>
    <row r="136" spans="1:7" s="66" customFormat="1" ht="24">
      <c r="A136" s="19">
        <v>40</v>
      </c>
      <c r="B136" s="25" t="s">
        <v>82</v>
      </c>
      <c r="C136" s="19" t="s">
        <v>297</v>
      </c>
      <c r="D136" s="26">
        <v>0.0605</v>
      </c>
      <c r="E136" s="60"/>
      <c r="F136" s="58"/>
      <c r="G136" s="41"/>
    </row>
    <row r="137" spans="1:7" s="66" customFormat="1" ht="13.5" customHeight="1">
      <c r="A137" s="19"/>
      <c r="B137" s="23"/>
      <c r="C137" s="43"/>
      <c r="D137" s="28"/>
      <c r="E137" s="41"/>
      <c r="F137" s="40"/>
      <c r="G137" s="41"/>
    </row>
    <row r="138" spans="1:7" s="66" customFormat="1" ht="15" customHeight="1">
      <c r="A138" s="19">
        <v>41</v>
      </c>
      <c r="B138" s="25" t="s">
        <v>80</v>
      </c>
      <c r="C138" s="19" t="s">
        <v>291</v>
      </c>
      <c r="D138" s="26">
        <v>4.75</v>
      </c>
      <c r="E138" s="60"/>
      <c r="F138" s="58"/>
      <c r="G138" s="41"/>
    </row>
    <row r="139" spans="1:7" s="66" customFormat="1" ht="12.75">
      <c r="A139" s="19"/>
      <c r="B139" s="56"/>
      <c r="C139" s="43"/>
      <c r="D139" s="28"/>
      <c r="E139" s="60"/>
      <c r="F139" s="58"/>
      <c r="G139" s="41"/>
    </row>
    <row r="140" spans="1:7" s="66" customFormat="1" ht="12.75">
      <c r="A140" s="19"/>
      <c r="B140" s="124" t="s">
        <v>83</v>
      </c>
      <c r="C140" s="43"/>
      <c r="D140" s="28"/>
      <c r="E140" s="60"/>
      <c r="F140" s="58"/>
      <c r="G140" s="41"/>
    </row>
    <row r="141" spans="1:7" s="66" customFormat="1" ht="12.75">
      <c r="A141" s="19"/>
      <c r="B141" s="23" t="s">
        <v>84</v>
      </c>
      <c r="C141" s="43" t="s">
        <v>291</v>
      </c>
      <c r="D141" s="28">
        <v>2</v>
      </c>
      <c r="E141" s="60"/>
      <c r="F141" s="58"/>
      <c r="G141" s="41"/>
    </row>
    <row r="142" spans="1:7" s="66" customFormat="1" ht="12.75">
      <c r="A142" s="19">
        <v>42</v>
      </c>
      <c r="B142" s="25" t="s">
        <v>303</v>
      </c>
      <c r="C142" s="43" t="s">
        <v>291</v>
      </c>
      <c r="D142" s="24">
        <v>2</v>
      </c>
      <c r="E142" s="41"/>
      <c r="F142" s="40"/>
      <c r="G142" s="41"/>
    </row>
    <row r="143" spans="1:7" s="66" customFormat="1" ht="12.75">
      <c r="A143" s="19"/>
      <c r="B143" s="56"/>
      <c r="C143" s="43"/>
      <c r="D143" s="28"/>
      <c r="E143" s="41"/>
      <c r="F143" s="40"/>
      <c r="G143" s="41"/>
    </row>
    <row r="144" spans="1:7" s="66" customFormat="1" ht="12.75">
      <c r="A144" s="19">
        <v>43</v>
      </c>
      <c r="B144" s="25" t="s">
        <v>157</v>
      </c>
      <c r="C144" s="43" t="s">
        <v>291</v>
      </c>
      <c r="D144" s="24">
        <v>2</v>
      </c>
      <c r="E144" s="60"/>
      <c r="F144" s="58"/>
      <c r="G144" s="41"/>
    </row>
    <row r="145" spans="1:7" s="66" customFormat="1" ht="13.5" customHeight="1">
      <c r="A145" s="19"/>
      <c r="B145" s="36"/>
      <c r="C145" s="43"/>
      <c r="D145" s="24"/>
      <c r="E145" s="41"/>
      <c r="F145" s="58"/>
      <c r="G145" s="41"/>
    </row>
    <row r="146" spans="1:7" s="66" customFormat="1" ht="13.5" customHeight="1">
      <c r="A146" s="19">
        <v>44</v>
      </c>
      <c r="B146" s="32" t="s">
        <v>85</v>
      </c>
      <c r="C146" s="130" t="s">
        <v>291</v>
      </c>
      <c r="D146" s="131">
        <v>2</v>
      </c>
      <c r="E146" s="41"/>
      <c r="F146" s="40"/>
      <c r="G146" s="41"/>
    </row>
    <row r="147" spans="1:7" s="66" customFormat="1" ht="12.75" customHeight="1">
      <c r="A147" s="19"/>
      <c r="B147" s="56"/>
      <c r="C147" s="43"/>
      <c r="D147" s="28"/>
      <c r="E147" s="41"/>
      <c r="F147" s="40"/>
      <c r="G147" s="41"/>
    </row>
    <row r="148" spans="1:7" s="66" customFormat="1" ht="37.5" customHeight="1">
      <c r="A148" s="19">
        <v>45</v>
      </c>
      <c r="B148" s="56" t="s">
        <v>86</v>
      </c>
      <c r="C148" s="43" t="s">
        <v>293</v>
      </c>
      <c r="D148" s="28">
        <v>4</v>
      </c>
      <c r="E148" s="60"/>
      <c r="F148" s="58"/>
      <c r="G148" s="41"/>
    </row>
    <row r="149" spans="1:7" s="66" customFormat="1" ht="12.75" customHeight="1">
      <c r="A149" s="19"/>
      <c r="B149" s="56"/>
      <c r="C149" s="43"/>
      <c r="D149" s="28"/>
      <c r="E149" s="60"/>
      <c r="F149" s="58"/>
      <c r="G149" s="41"/>
    </row>
    <row r="150" spans="1:7" s="66" customFormat="1" ht="12.75" customHeight="1">
      <c r="A150" s="19"/>
      <c r="B150" s="56" t="s">
        <v>87</v>
      </c>
      <c r="C150" s="43"/>
      <c r="D150" s="28"/>
      <c r="E150" s="60"/>
      <c r="F150" s="58"/>
      <c r="G150" s="41"/>
    </row>
    <row r="151" spans="1:7" s="66" customFormat="1" ht="11.25" customHeight="1">
      <c r="A151" s="19">
        <v>46</v>
      </c>
      <c r="B151" s="25" t="s">
        <v>70</v>
      </c>
      <c r="C151" s="43" t="s">
        <v>294</v>
      </c>
      <c r="D151" s="28">
        <v>1.1</v>
      </c>
      <c r="E151" s="60"/>
      <c r="F151" s="58"/>
      <c r="G151" s="41"/>
    </row>
    <row r="152" spans="1:7" s="66" customFormat="1" ht="12.75" customHeight="1">
      <c r="A152" s="19"/>
      <c r="B152" s="23"/>
      <c r="C152" s="43"/>
      <c r="D152" s="28"/>
      <c r="E152" s="60"/>
      <c r="F152" s="58"/>
      <c r="G152" s="41"/>
    </row>
    <row r="153" spans="1:7" s="66" customFormat="1" ht="12.75" customHeight="1">
      <c r="A153" s="19">
        <v>47</v>
      </c>
      <c r="B153" s="25" t="s">
        <v>72</v>
      </c>
      <c r="C153" s="43" t="s">
        <v>294</v>
      </c>
      <c r="D153" s="28">
        <v>7.2</v>
      </c>
      <c r="E153" s="60"/>
      <c r="F153" s="58"/>
      <c r="G153" s="41"/>
    </row>
    <row r="154" spans="1:7" s="66" customFormat="1" ht="12.75" customHeight="1">
      <c r="A154" s="19"/>
      <c r="B154" s="23"/>
      <c r="C154" s="43"/>
      <c r="D154" s="28"/>
      <c r="E154" s="41"/>
      <c r="F154" s="40"/>
      <c r="G154" s="41"/>
    </row>
    <row r="155" spans="1:7" s="66" customFormat="1" ht="12.75">
      <c r="A155" s="19">
        <v>48</v>
      </c>
      <c r="B155" s="25" t="s">
        <v>73</v>
      </c>
      <c r="C155" s="43" t="s">
        <v>297</v>
      </c>
      <c r="D155" s="28">
        <v>0.111</v>
      </c>
      <c r="E155" s="41"/>
      <c r="F155" s="40"/>
      <c r="G155" s="41"/>
    </row>
    <row r="156" spans="1:7" s="66" customFormat="1" ht="12.75">
      <c r="A156" s="19"/>
      <c r="B156" s="23"/>
      <c r="C156" s="43"/>
      <c r="D156" s="28"/>
      <c r="E156" s="41"/>
      <c r="F156" s="40"/>
      <c r="G156" s="41"/>
    </row>
    <row r="157" spans="1:7" s="66" customFormat="1" ht="12.75">
      <c r="A157" s="19">
        <v>49</v>
      </c>
      <c r="B157" s="27" t="s">
        <v>88</v>
      </c>
      <c r="C157" s="43" t="s">
        <v>291</v>
      </c>
      <c r="D157" s="28">
        <v>39</v>
      </c>
      <c r="E157" s="41"/>
      <c r="F157" s="40"/>
      <c r="G157" s="41"/>
    </row>
    <row r="158" spans="1:7" s="66" customFormat="1" ht="12.75">
      <c r="A158" s="19"/>
      <c r="B158" s="27"/>
      <c r="C158" s="43"/>
      <c r="D158" s="24"/>
      <c r="E158" s="41"/>
      <c r="F158" s="40"/>
      <c r="G158" s="41"/>
    </row>
    <row r="159" spans="1:7" s="66" customFormat="1" ht="15" customHeight="1">
      <c r="A159" s="19">
        <v>50</v>
      </c>
      <c r="B159" s="25" t="s">
        <v>76</v>
      </c>
      <c r="C159" s="19" t="s">
        <v>291</v>
      </c>
      <c r="D159" s="26">
        <f>D157</f>
        <v>39</v>
      </c>
      <c r="E159" s="41"/>
      <c r="F159" s="40"/>
      <c r="G159" s="41"/>
    </row>
    <row r="160" spans="1:7" ht="12.75">
      <c r="A160" s="19"/>
      <c r="B160" s="23"/>
      <c r="C160" s="19"/>
      <c r="D160" s="26"/>
      <c r="E160" s="41"/>
      <c r="F160" s="40"/>
      <c r="G160" s="41"/>
    </row>
    <row r="161" spans="1:7" ht="12.75">
      <c r="A161" s="19">
        <v>51</v>
      </c>
      <c r="B161" s="25" t="s">
        <v>89</v>
      </c>
      <c r="C161" s="43" t="s">
        <v>326</v>
      </c>
      <c r="D161" s="26">
        <v>8</v>
      </c>
      <c r="E161" s="41"/>
      <c r="F161" s="40"/>
      <c r="G161" s="41"/>
    </row>
    <row r="162" spans="1:7" ht="12.75">
      <c r="A162" s="19"/>
      <c r="B162" s="25"/>
      <c r="C162" s="43"/>
      <c r="D162" s="26"/>
      <c r="E162" s="41"/>
      <c r="F162" s="40"/>
      <c r="G162" s="41"/>
    </row>
    <row r="163" spans="1:7" ht="36">
      <c r="A163" s="19">
        <v>52</v>
      </c>
      <c r="B163" s="56" t="s">
        <v>90</v>
      </c>
      <c r="C163" s="43" t="s">
        <v>335</v>
      </c>
      <c r="D163" s="28">
        <v>21</v>
      </c>
      <c r="E163" s="41"/>
      <c r="F163" s="40"/>
      <c r="G163" s="41"/>
    </row>
    <row r="164" spans="1:7" ht="12.75">
      <c r="A164" s="19"/>
      <c r="B164" s="56"/>
      <c r="C164" s="43"/>
      <c r="D164" s="28"/>
      <c r="E164" s="41"/>
      <c r="F164" s="40"/>
      <c r="G164" s="41"/>
    </row>
    <row r="165" spans="1:7" ht="12.75">
      <c r="A165" s="19"/>
      <c r="B165" s="124" t="s">
        <v>91</v>
      </c>
      <c r="C165" s="43"/>
      <c r="D165" s="28"/>
      <c r="E165" s="41"/>
      <c r="F165" s="40"/>
      <c r="G165" s="41"/>
    </row>
    <row r="166" spans="1:7" ht="12.75">
      <c r="A166" s="19"/>
      <c r="B166" s="23" t="s">
        <v>92</v>
      </c>
      <c r="C166" s="43" t="s">
        <v>291</v>
      </c>
      <c r="D166" s="28">
        <v>6.5</v>
      </c>
      <c r="E166" s="41"/>
      <c r="F166" s="40"/>
      <c r="G166" s="41"/>
    </row>
    <row r="167" spans="1:7" ht="12.75">
      <c r="A167" s="19">
        <v>53</v>
      </c>
      <c r="B167" s="25" t="s">
        <v>303</v>
      </c>
      <c r="C167" s="43" t="s">
        <v>291</v>
      </c>
      <c r="D167" s="24">
        <v>6.5</v>
      </c>
      <c r="E167" s="60"/>
      <c r="F167" s="58"/>
      <c r="G167" s="41"/>
    </row>
    <row r="168" spans="1:7" ht="12.75">
      <c r="A168" s="19"/>
      <c r="B168" s="56"/>
      <c r="C168" s="43"/>
      <c r="D168" s="28"/>
      <c r="E168" s="41"/>
      <c r="F168" s="40"/>
      <c r="G168" s="41"/>
    </row>
    <row r="169" spans="1:7" ht="12.75">
      <c r="A169" s="19">
        <v>54</v>
      </c>
      <c r="B169" s="25" t="s">
        <v>302</v>
      </c>
      <c r="C169" s="43" t="s">
        <v>291</v>
      </c>
      <c r="D169" s="24">
        <v>6.5</v>
      </c>
      <c r="E169" s="60"/>
      <c r="F169" s="58"/>
      <c r="G169" s="41"/>
    </row>
    <row r="170" spans="1:7" ht="12.75">
      <c r="A170" s="19"/>
      <c r="B170" s="36"/>
      <c r="C170" s="43"/>
      <c r="D170" s="24"/>
      <c r="E170" s="60"/>
      <c r="F170" s="58"/>
      <c r="G170" s="41"/>
    </row>
    <row r="171" spans="1:15" ht="12.75">
      <c r="A171" s="19">
        <v>55</v>
      </c>
      <c r="B171" s="32" t="s">
        <v>158</v>
      </c>
      <c r="C171" s="130" t="s">
        <v>291</v>
      </c>
      <c r="D171" s="131">
        <v>6.5</v>
      </c>
      <c r="E171" s="41"/>
      <c r="F171" s="40"/>
      <c r="G171" s="41"/>
      <c r="H171" s="40"/>
      <c r="I171" s="41"/>
      <c r="J171" s="40"/>
      <c r="K171" s="41"/>
      <c r="L171" s="40"/>
      <c r="M171" s="41"/>
      <c r="N171" s="40"/>
      <c r="O171" s="60"/>
    </row>
    <row r="172" spans="1:7" ht="12.75">
      <c r="A172" s="19"/>
      <c r="B172" s="56"/>
      <c r="C172" s="43"/>
      <c r="D172" s="28"/>
      <c r="E172" s="60"/>
      <c r="F172" s="58"/>
      <c r="G172" s="41"/>
    </row>
    <row r="173" spans="1:7" ht="36">
      <c r="A173" s="19">
        <v>56</v>
      </c>
      <c r="B173" s="56" t="s">
        <v>93</v>
      </c>
      <c r="C173" s="43" t="s">
        <v>293</v>
      </c>
      <c r="D173" s="28">
        <v>12</v>
      </c>
      <c r="E173" s="60"/>
      <c r="F173" s="58"/>
      <c r="G173" s="41"/>
    </row>
    <row r="174" spans="1:7" ht="12.75">
      <c r="A174" s="19"/>
      <c r="B174" s="56"/>
      <c r="C174" s="43"/>
      <c r="D174" s="28"/>
      <c r="E174" s="60"/>
      <c r="F174" s="58"/>
      <c r="G174" s="41"/>
    </row>
    <row r="175" spans="1:7" ht="12.75">
      <c r="A175" s="19"/>
      <c r="B175" s="127" t="s">
        <v>94</v>
      </c>
      <c r="C175" s="43"/>
      <c r="D175" s="28"/>
      <c r="E175" s="60"/>
      <c r="F175" s="58"/>
      <c r="G175" s="41"/>
    </row>
    <row r="176" spans="1:7" ht="12.75">
      <c r="A176" s="19">
        <v>57</v>
      </c>
      <c r="B176" s="25" t="s">
        <v>159</v>
      </c>
      <c r="C176" s="43" t="s">
        <v>294</v>
      </c>
      <c r="D176" s="28">
        <v>0.3</v>
      </c>
      <c r="E176" s="60"/>
      <c r="F176" s="58"/>
      <c r="G176" s="41"/>
    </row>
    <row r="177" spans="1:7" ht="12.75">
      <c r="A177" s="19"/>
      <c r="B177" s="23"/>
      <c r="C177" s="43"/>
      <c r="D177" s="28"/>
      <c r="E177" s="60"/>
      <c r="F177" s="58"/>
      <c r="G177" s="41"/>
    </row>
    <row r="178" spans="1:7" ht="12.75">
      <c r="A178" s="19">
        <v>58</v>
      </c>
      <c r="B178" s="25" t="s">
        <v>72</v>
      </c>
      <c r="C178" s="43" t="s">
        <v>294</v>
      </c>
      <c r="D178" s="28">
        <v>1.5</v>
      </c>
      <c r="E178" s="60"/>
      <c r="F178" s="58"/>
      <c r="G178" s="41"/>
    </row>
    <row r="179" spans="1:7" ht="12.75">
      <c r="A179" s="19"/>
      <c r="B179" s="23"/>
      <c r="C179" s="43"/>
      <c r="D179" s="28"/>
      <c r="E179" s="60"/>
      <c r="F179" s="58"/>
      <c r="G179" s="41"/>
    </row>
    <row r="180" spans="1:7" ht="12.75">
      <c r="A180" s="19">
        <v>59</v>
      </c>
      <c r="B180" s="25" t="s">
        <v>73</v>
      </c>
      <c r="C180" s="43" t="s">
        <v>297</v>
      </c>
      <c r="D180" s="28">
        <v>0.03</v>
      </c>
      <c r="E180" s="60"/>
      <c r="F180" s="58"/>
      <c r="G180" s="41"/>
    </row>
    <row r="181" spans="1:7" ht="12.75">
      <c r="A181" s="19"/>
      <c r="B181" s="23"/>
      <c r="C181" s="43"/>
      <c r="D181" s="28"/>
      <c r="E181" s="60"/>
      <c r="F181" s="58"/>
      <c r="G181" s="41"/>
    </row>
    <row r="182" spans="1:7" ht="14.25" customHeight="1">
      <c r="A182" s="19">
        <v>60</v>
      </c>
      <c r="B182" s="27" t="s">
        <v>88</v>
      </c>
      <c r="C182" s="43" t="s">
        <v>291</v>
      </c>
      <c r="D182" s="28">
        <v>4.95</v>
      </c>
      <c r="E182" s="60"/>
      <c r="F182" s="58"/>
      <c r="G182" s="41"/>
    </row>
    <row r="183" spans="1:7" ht="12.75">
      <c r="A183" s="19"/>
      <c r="B183" s="27"/>
      <c r="C183" s="43"/>
      <c r="D183" s="24"/>
      <c r="E183" s="60"/>
      <c r="F183" s="58"/>
      <c r="G183" s="41"/>
    </row>
    <row r="184" spans="1:7" ht="12.75">
      <c r="A184" s="19">
        <v>61</v>
      </c>
      <c r="B184" s="25" t="s">
        <v>95</v>
      </c>
      <c r="C184" s="19" t="s">
        <v>291</v>
      </c>
      <c r="D184" s="26">
        <f>D182</f>
        <v>4.95</v>
      </c>
      <c r="E184" s="60"/>
      <c r="F184" s="58"/>
      <c r="G184" s="41"/>
    </row>
    <row r="185" spans="1:7" ht="11.25" customHeight="1">
      <c r="A185" s="19"/>
      <c r="B185" s="25"/>
      <c r="C185" s="43"/>
      <c r="D185" s="26"/>
      <c r="E185" s="60"/>
      <c r="F185" s="58"/>
      <c r="G185" s="41"/>
    </row>
    <row r="186" spans="1:7" ht="36">
      <c r="A186" s="19">
        <v>62</v>
      </c>
      <c r="B186" s="56" t="s">
        <v>96</v>
      </c>
      <c r="C186" s="43" t="s">
        <v>335</v>
      </c>
      <c r="D186" s="28">
        <v>5.5</v>
      </c>
      <c r="E186" s="41"/>
      <c r="F186" s="40"/>
      <c r="G186" s="41"/>
    </row>
    <row r="187" spans="1:7" ht="12.75">
      <c r="A187" s="19"/>
      <c r="B187" s="56"/>
      <c r="C187" s="43"/>
      <c r="D187" s="28"/>
      <c r="E187" s="60"/>
      <c r="F187" s="58"/>
      <c r="G187" s="41"/>
    </row>
    <row r="188" spans="1:7" ht="12.75">
      <c r="A188" s="19"/>
      <c r="B188" s="124" t="s">
        <v>97</v>
      </c>
      <c r="C188" s="43"/>
      <c r="D188" s="28"/>
      <c r="E188" s="60"/>
      <c r="F188" s="58"/>
      <c r="G188" s="41"/>
    </row>
    <row r="189" spans="1:7" ht="12.75">
      <c r="A189" s="19"/>
      <c r="B189" s="23" t="s">
        <v>98</v>
      </c>
      <c r="C189" s="43" t="s">
        <v>291</v>
      </c>
      <c r="D189" s="28">
        <v>3.5</v>
      </c>
      <c r="E189" s="60"/>
      <c r="F189" s="58"/>
      <c r="G189" s="41"/>
    </row>
    <row r="190" spans="1:7" ht="12.75">
      <c r="A190" s="19">
        <v>63</v>
      </c>
      <c r="B190" s="25" t="s">
        <v>303</v>
      </c>
      <c r="C190" s="43" t="s">
        <v>291</v>
      </c>
      <c r="D190" s="24">
        <v>3.5</v>
      </c>
      <c r="E190" s="41"/>
      <c r="F190" s="40"/>
      <c r="G190" s="41"/>
    </row>
    <row r="191" spans="1:7" ht="12.75">
      <c r="A191" s="19"/>
      <c r="B191" s="56"/>
      <c r="C191" s="43"/>
      <c r="D191" s="28"/>
      <c r="E191" s="60"/>
      <c r="F191" s="58"/>
      <c r="G191" s="41"/>
    </row>
    <row r="192" spans="1:7" ht="12.75">
      <c r="A192" s="19">
        <v>64</v>
      </c>
      <c r="B192" s="25" t="s">
        <v>302</v>
      </c>
      <c r="C192" s="43" t="s">
        <v>291</v>
      </c>
      <c r="D192" s="24">
        <v>3.5</v>
      </c>
      <c r="E192" s="60"/>
      <c r="F192" s="58"/>
      <c r="G192" s="41"/>
    </row>
    <row r="193" spans="1:7" ht="12.75">
      <c r="A193" s="19"/>
      <c r="B193" s="36"/>
      <c r="C193" s="43"/>
      <c r="D193" s="24"/>
      <c r="E193" s="60"/>
      <c r="F193" s="58"/>
      <c r="G193" s="41"/>
    </row>
    <row r="194" spans="1:7" ht="13.5" customHeight="1">
      <c r="A194" s="19">
        <v>65</v>
      </c>
      <c r="B194" s="32" t="s">
        <v>160</v>
      </c>
      <c r="C194" s="130" t="s">
        <v>291</v>
      </c>
      <c r="D194" s="131">
        <v>3.5</v>
      </c>
      <c r="E194" s="60"/>
      <c r="F194" s="58"/>
      <c r="G194" s="41"/>
    </row>
    <row r="195" spans="1:7" ht="12.75">
      <c r="A195" s="19"/>
      <c r="B195" s="56"/>
      <c r="C195" s="43"/>
      <c r="D195" s="28"/>
      <c r="E195" s="60"/>
      <c r="F195" s="58"/>
      <c r="G195" s="41"/>
    </row>
    <row r="196" spans="1:7" ht="36">
      <c r="A196" s="19">
        <v>66</v>
      </c>
      <c r="B196" s="56" t="s">
        <v>86</v>
      </c>
      <c r="C196" s="43" t="s">
        <v>293</v>
      </c>
      <c r="D196" s="28">
        <v>7</v>
      </c>
      <c r="E196" s="60"/>
      <c r="F196" s="58"/>
      <c r="G196" s="41"/>
    </row>
    <row r="197" spans="1:7" ht="12.75">
      <c r="A197" s="19"/>
      <c r="B197" s="56"/>
      <c r="C197" s="43"/>
      <c r="D197" s="28"/>
      <c r="E197" s="60"/>
      <c r="F197" s="58"/>
      <c r="G197" s="41"/>
    </row>
    <row r="198" spans="1:7" ht="12.75">
      <c r="A198" s="19"/>
      <c r="B198" s="128" t="s">
        <v>99</v>
      </c>
      <c r="C198" s="43"/>
      <c r="D198" s="28"/>
      <c r="E198" s="60"/>
      <c r="F198" s="58"/>
      <c r="G198" s="41"/>
    </row>
    <row r="199" spans="1:7" ht="12.75">
      <c r="A199" s="19"/>
      <c r="B199" s="56"/>
      <c r="C199" s="43"/>
      <c r="D199" s="28"/>
      <c r="E199" s="60"/>
      <c r="F199" s="58"/>
      <c r="G199" s="41"/>
    </row>
    <row r="200" spans="1:7" ht="24">
      <c r="A200" s="19">
        <v>67</v>
      </c>
      <c r="B200" s="47" t="s">
        <v>100</v>
      </c>
      <c r="C200" s="30" t="s">
        <v>301</v>
      </c>
      <c r="D200" s="20">
        <v>768</v>
      </c>
      <c r="E200" s="60"/>
      <c r="F200" s="58"/>
      <c r="G200" s="41"/>
    </row>
    <row r="201" spans="1:7" ht="13.5">
      <c r="A201" s="19"/>
      <c r="B201" s="23" t="s">
        <v>101</v>
      </c>
      <c r="C201" s="30" t="s">
        <v>102</v>
      </c>
      <c r="D201" s="20">
        <f>0.15*D200*1.1</f>
        <v>126.72</v>
      </c>
      <c r="E201" s="60"/>
      <c r="F201" s="58"/>
      <c r="G201" s="41"/>
    </row>
    <row r="202" spans="1:7" ht="12.75">
      <c r="A202" s="19"/>
      <c r="B202" s="23" t="s">
        <v>103</v>
      </c>
      <c r="C202" s="30" t="s">
        <v>294</v>
      </c>
      <c r="D202" s="20">
        <f>0.05*D200*1.05</f>
        <v>40.32000000000001</v>
      </c>
      <c r="E202" s="60"/>
      <c r="F202" s="58"/>
      <c r="G202" s="41"/>
    </row>
    <row r="203" spans="1:7" ht="12.75">
      <c r="A203" s="19"/>
      <c r="B203" s="23" t="s">
        <v>104</v>
      </c>
      <c r="C203" s="30" t="s">
        <v>297</v>
      </c>
      <c r="D203" s="24">
        <f>D200*0.12*1.3*1.37</f>
        <v>164.13696000000002</v>
      </c>
      <c r="E203" s="60"/>
      <c r="F203" s="58"/>
      <c r="G203" s="41"/>
    </row>
    <row r="204" spans="1:7" ht="13.5">
      <c r="A204" s="19"/>
      <c r="B204" s="23" t="s">
        <v>105</v>
      </c>
      <c r="C204" s="30" t="s">
        <v>301</v>
      </c>
      <c r="D204" s="20">
        <f>1.05*D200</f>
        <v>806.4000000000001</v>
      </c>
      <c r="E204" s="60"/>
      <c r="F204" s="58"/>
      <c r="G204" s="41"/>
    </row>
    <row r="205" spans="1:7" ht="12.75">
      <c r="A205" s="19"/>
      <c r="B205" s="56"/>
      <c r="C205" s="43"/>
      <c r="D205" s="28"/>
      <c r="E205" s="60"/>
      <c r="F205" s="58"/>
      <c r="G205" s="41"/>
    </row>
    <row r="206" spans="1:7" ht="12.75">
      <c r="A206" s="19">
        <v>68</v>
      </c>
      <c r="B206" s="27" t="s">
        <v>33</v>
      </c>
      <c r="C206" s="43" t="s">
        <v>335</v>
      </c>
      <c r="D206" s="24">
        <v>440</v>
      </c>
      <c r="E206" s="60"/>
      <c r="F206" s="58"/>
      <c r="G206" s="41"/>
    </row>
    <row r="207" spans="1:7" ht="12.75">
      <c r="A207" s="19"/>
      <c r="B207" s="23" t="s">
        <v>106</v>
      </c>
      <c r="C207" s="43" t="s">
        <v>335</v>
      </c>
      <c r="D207" s="24">
        <f>1.03*D206</f>
        <v>453.2</v>
      </c>
      <c r="E207" s="60"/>
      <c r="F207" s="58"/>
      <c r="G207" s="41"/>
    </row>
    <row r="208" spans="1:7" ht="12.75">
      <c r="A208" s="19"/>
      <c r="B208" s="23" t="s">
        <v>35</v>
      </c>
      <c r="C208" s="43" t="s">
        <v>294</v>
      </c>
      <c r="D208" s="24">
        <f>0.05*D206</f>
        <v>22</v>
      </c>
      <c r="E208" s="60"/>
      <c r="F208" s="58"/>
      <c r="G208" s="41"/>
    </row>
    <row r="209" spans="1:7" ht="12.75">
      <c r="A209" s="19"/>
      <c r="B209" s="23" t="s">
        <v>161</v>
      </c>
      <c r="C209" s="43" t="s">
        <v>297</v>
      </c>
      <c r="D209" s="24">
        <f>0.07*D206*1.3*1.37</f>
        <v>54.85480000000001</v>
      </c>
      <c r="E209" s="60"/>
      <c r="F209" s="58"/>
      <c r="G209" s="41"/>
    </row>
    <row r="210" spans="1:7" ht="12.75">
      <c r="A210" s="19"/>
      <c r="B210" s="56"/>
      <c r="C210" s="43"/>
      <c r="D210" s="28"/>
      <c r="E210" s="60"/>
      <c r="F210" s="58"/>
      <c r="G210" s="41"/>
    </row>
    <row r="211" spans="1:7" ht="24">
      <c r="A211" s="19">
        <v>69</v>
      </c>
      <c r="B211" s="56" t="s">
        <v>107</v>
      </c>
      <c r="C211" s="43" t="s">
        <v>296</v>
      </c>
      <c r="D211" s="28">
        <v>16</v>
      </c>
      <c r="E211" s="60"/>
      <c r="F211" s="58"/>
      <c r="G211" s="41"/>
    </row>
    <row r="212" spans="1:7" ht="12.75">
      <c r="A212" s="19"/>
      <c r="B212" s="56"/>
      <c r="C212" s="43"/>
      <c r="D212" s="28"/>
      <c r="E212" s="60"/>
      <c r="F212" s="58"/>
      <c r="G212" s="41"/>
    </row>
    <row r="213" spans="1:7" ht="24">
      <c r="A213" s="19">
        <v>70</v>
      </c>
      <c r="B213" s="25" t="s">
        <v>108</v>
      </c>
      <c r="C213" s="43" t="s">
        <v>335</v>
      </c>
      <c r="D213" s="24">
        <v>30</v>
      </c>
      <c r="E213" s="60"/>
      <c r="F213" s="58"/>
      <c r="G213" s="41"/>
    </row>
    <row r="214" spans="1:7" ht="12.75">
      <c r="A214" s="19"/>
      <c r="B214" s="23" t="s">
        <v>109</v>
      </c>
      <c r="C214" s="43" t="s">
        <v>292</v>
      </c>
      <c r="D214" s="24">
        <f>1.05*D213</f>
        <v>31.5</v>
      </c>
      <c r="E214" s="60"/>
      <c r="F214" s="58"/>
      <c r="G214" s="41"/>
    </row>
    <row r="215" spans="1:7" ht="12.75">
      <c r="A215" s="19"/>
      <c r="B215" s="23" t="s">
        <v>110</v>
      </c>
      <c r="C215" s="43" t="s">
        <v>294</v>
      </c>
      <c r="D215" s="24">
        <f>0.07*D213</f>
        <v>2.1</v>
      </c>
      <c r="E215" s="60"/>
      <c r="F215" s="58"/>
      <c r="G215" s="41"/>
    </row>
    <row r="216" spans="1:7" ht="24">
      <c r="A216" s="19"/>
      <c r="B216" s="23" t="s">
        <v>111</v>
      </c>
      <c r="C216" s="43" t="s">
        <v>297</v>
      </c>
      <c r="D216" s="24">
        <f>0.14*D213*1.3*1.37</f>
        <v>7.480200000000002</v>
      </c>
      <c r="E216" s="60"/>
      <c r="F216" s="58"/>
      <c r="G216" s="41"/>
    </row>
    <row r="217" spans="1:7" ht="12.75">
      <c r="A217" s="19"/>
      <c r="B217" s="23"/>
      <c r="C217" s="43"/>
      <c r="D217" s="24"/>
      <c r="E217" s="60"/>
      <c r="F217" s="58"/>
      <c r="G217" s="41"/>
    </row>
    <row r="218" spans="1:7" ht="36">
      <c r="A218" s="19">
        <v>71</v>
      </c>
      <c r="B218" s="25" t="s">
        <v>112</v>
      </c>
      <c r="C218" s="22" t="s">
        <v>301</v>
      </c>
      <c r="D218" s="24">
        <v>34</v>
      </c>
      <c r="E218" s="60"/>
      <c r="F218" s="58"/>
      <c r="G218" s="41"/>
    </row>
    <row r="219" spans="1:7" ht="12.75">
      <c r="A219" s="19"/>
      <c r="B219" s="23" t="s">
        <v>113</v>
      </c>
      <c r="C219" s="22" t="s">
        <v>297</v>
      </c>
      <c r="D219" s="24">
        <f>D218*0.06*2.5</f>
        <v>5.1</v>
      </c>
      <c r="E219" s="60"/>
      <c r="F219" s="58"/>
      <c r="G219" s="41"/>
    </row>
    <row r="220" spans="1:7" ht="12.75">
      <c r="A220" s="19"/>
      <c r="B220" s="56"/>
      <c r="C220" s="43"/>
      <c r="D220" s="28"/>
      <c r="E220" s="60"/>
      <c r="F220" s="58"/>
      <c r="G220" s="41"/>
    </row>
    <row r="221" spans="1:7" ht="12.75">
      <c r="A221" s="19"/>
      <c r="B221" s="56"/>
      <c r="C221" s="43"/>
      <c r="D221" s="28"/>
      <c r="E221" s="60"/>
      <c r="F221" s="58"/>
      <c r="G221" s="41"/>
    </row>
    <row r="222" spans="1:7" ht="24">
      <c r="A222" s="19"/>
      <c r="B222" s="127" t="s">
        <v>114</v>
      </c>
      <c r="C222" s="43"/>
      <c r="D222" s="28"/>
      <c r="E222" s="60"/>
      <c r="F222" s="58"/>
      <c r="G222" s="41"/>
    </row>
    <row r="223" spans="1:7" ht="13.5" customHeight="1">
      <c r="A223" s="19"/>
      <c r="B223" s="56"/>
      <c r="C223" s="43"/>
      <c r="D223" s="28"/>
      <c r="E223" s="60"/>
      <c r="F223" s="58"/>
      <c r="G223" s="41"/>
    </row>
    <row r="224" spans="1:7" ht="24">
      <c r="A224" s="19">
        <v>72</v>
      </c>
      <c r="B224" s="56" t="s">
        <v>115</v>
      </c>
      <c r="C224" s="43" t="s">
        <v>291</v>
      </c>
      <c r="D224" s="28">
        <v>1530</v>
      </c>
      <c r="E224" s="60"/>
      <c r="F224" s="58"/>
      <c r="G224" s="41"/>
    </row>
    <row r="225" spans="1:7" ht="12.75">
      <c r="A225" s="19"/>
      <c r="B225" s="56"/>
      <c r="C225" s="43"/>
      <c r="D225" s="28"/>
      <c r="E225" s="60"/>
      <c r="F225" s="58"/>
      <c r="G225" s="41"/>
    </row>
    <row r="226" spans="1:7" ht="12.75">
      <c r="A226" s="19">
        <v>73</v>
      </c>
      <c r="B226" s="25" t="s">
        <v>116</v>
      </c>
      <c r="C226" s="43" t="s">
        <v>291</v>
      </c>
      <c r="D226" s="24">
        <v>1334.2</v>
      </c>
      <c r="E226" s="60"/>
      <c r="F226" s="58"/>
      <c r="G226" s="41"/>
    </row>
    <row r="227" spans="1:7" ht="12.75">
      <c r="A227" s="19"/>
      <c r="B227" s="23"/>
      <c r="C227" s="43"/>
      <c r="D227" s="24"/>
      <c r="E227" s="41"/>
      <c r="F227" s="40"/>
      <c r="G227" s="41"/>
    </row>
    <row r="228" spans="1:7" ht="12.75">
      <c r="A228" s="19">
        <v>74</v>
      </c>
      <c r="B228" s="56" t="s">
        <v>117</v>
      </c>
      <c r="C228" s="19" t="s">
        <v>291</v>
      </c>
      <c r="D228" s="26">
        <v>655</v>
      </c>
      <c r="E228" s="60"/>
      <c r="F228" s="58"/>
      <c r="G228" s="41"/>
    </row>
    <row r="229" spans="1:7" ht="12.75">
      <c r="A229" s="19"/>
      <c r="B229" s="56"/>
      <c r="C229" s="43"/>
      <c r="D229" s="28"/>
      <c r="E229" s="41"/>
      <c r="F229" s="40"/>
      <c r="G229" s="41"/>
    </row>
    <row r="230" spans="1:7" ht="12.75" customHeight="1">
      <c r="A230" s="19"/>
      <c r="B230" s="127" t="s">
        <v>118</v>
      </c>
      <c r="C230" s="43"/>
      <c r="D230" s="28"/>
      <c r="E230" s="41"/>
      <c r="F230" s="40"/>
      <c r="G230" s="41"/>
    </row>
    <row r="231" spans="1:7" ht="12" customHeight="1">
      <c r="A231" s="19"/>
      <c r="B231" s="56"/>
      <c r="C231" s="43"/>
      <c r="D231" s="28"/>
      <c r="E231" s="41"/>
      <c r="F231" s="40"/>
      <c r="G231" s="41"/>
    </row>
    <row r="232" spans="1:7" ht="12" customHeight="1">
      <c r="A232" s="19">
        <v>75</v>
      </c>
      <c r="B232" s="56" t="s">
        <v>166</v>
      </c>
      <c r="C232" s="43" t="s">
        <v>294</v>
      </c>
      <c r="D232" s="28">
        <v>0.6</v>
      </c>
      <c r="E232" s="41"/>
      <c r="F232" s="40"/>
      <c r="G232" s="41"/>
    </row>
    <row r="233" spans="1:7" ht="12" customHeight="1">
      <c r="A233" s="19"/>
      <c r="B233" s="23"/>
      <c r="C233" s="43"/>
      <c r="D233" s="28"/>
      <c r="E233" s="41"/>
      <c r="F233" s="40"/>
      <c r="G233" s="41"/>
    </row>
    <row r="234" spans="1:7" ht="39.75" customHeight="1">
      <c r="A234" s="19">
        <v>76</v>
      </c>
      <c r="B234" s="27" t="s">
        <v>119</v>
      </c>
      <c r="C234" s="43" t="s">
        <v>296</v>
      </c>
      <c r="D234" s="28">
        <v>3</v>
      </c>
      <c r="E234" s="41"/>
      <c r="F234" s="40"/>
      <c r="G234" s="41"/>
    </row>
    <row r="235" spans="1:7" ht="12.75" customHeight="1">
      <c r="A235" s="19"/>
      <c r="B235" s="23"/>
      <c r="C235" s="43"/>
      <c r="D235" s="28"/>
      <c r="E235" s="41"/>
      <c r="F235" s="40"/>
      <c r="G235" s="41"/>
    </row>
    <row r="236" spans="1:7" ht="43.5" customHeight="1">
      <c r="A236" s="19">
        <v>77</v>
      </c>
      <c r="B236" s="27" t="s">
        <v>120</v>
      </c>
      <c r="C236" s="19" t="s">
        <v>296</v>
      </c>
      <c r="D236" s="26">
        <v>12</v>
      </c>
      <c r="E236" s="41"/>
      <c r="F236" s="40"/>
      <c r="G236" s="41"/>
    </row>
    <row r="237" spans="1:7" ht="12.75">
      <c r="A237" s="19"/>
      <c r="B237" s="23"/>
      <c r="C237" s="19"/>
      <c r="D237" s="26"/>
      <c r="E237" s="41"/>
      <c r="F237" s="40"/>
      <c r="G237" s="41"/>
    </row>
    <row r="238" spans="1:7" ht="12.75">
      <c r="A238" s="19">
        <v>78</v>
      </c>
      <c r="B238" s="47" t="s">
        <v>121</v>
      </c>
      <c r="C238" s="43" t="s">
        <v>296</v>
      </c>
      <c r="D238" s="24">
        <v>18</v>
      </c>
      <c r="E238" s="41"/>
      <c r="F238" s="40"/>
      <c r="G238" s="41"/>
    </row>
    <row r="239" spans="1:7" ht="12.75">
      <c r="A239" s="19"/>
      <c r="B239" s="47"/>
      <c r="C239" s="43"/>
      <c r="D239" s="24"/>
      <c r="E239" s="41"/>
      <c r="F239" s="40"/>
      <c r="G239" s="41"/>
    </row>
    <row r="240" spans="1:7" ht="12.75">
      <c r="A240" s="19">
        <v>79</v>
      </c>
      <c r="B240" s="47" t="s">
        <v>122</v>
      </c>
      <c r="C240" s="43" t="s">
        <v>296</v>
      </c>
      <c r="D240" s="24">
        <f>8*D236</f>
        <v>96</v>
      </c>
      <c r="E240" s="41"/>
      <c r="F240" s="40"/>
      <c r="G240" s="41"/>
    </row>
    <row r="241" spans="1:7" ht="12.75">
      <c r="A241" s="19"/>
      <c r="B241" s="23"/>
      <c r="C241" s="19"/>
      <c r="D241" s="26"/>
      <c r="E241" s="41"/>
      <c r="F241" s="40"/>
      <c r="G241" s="41"/>
    </row>
    <row r="242" spans="1:7" ht="12.75">
      <c r="A242" s="19">
        <v>80</v>
      </c>
      <c r="B242" s="27" t="s">
        <v>123</v>
      </c>
      <c r="C242" s="19" t="s">
        <v>296</v>
      </c>
      <c r="D242" s="20">
        <v>3</v>
      </c>
      <c r="E242" s="41"/>
      <c r="F242" s="40"/>
      <c r="G242" s="41"/>
    </row>
    <row r="243" spans="1:7" ht="12.75">
      <c r="A243" s="133"/>
      <c r="B243" s="134"/>
      <c r="C243" s="135"/>
      <c r="D243" s="134"/>
      <c r="E243" s="41"/>
      <c r="F243" s="40"/>
      <c r="G243" s="41"/>
    </row>
    <row r="244" spans="1:7" ht="15.75" customHeight="1">
      <c r="A244" s="133"/>
      <c r="B244" s="136" t="s">
        <v>124</v>
      </c>
      <c r="C244" s="135"/>
      <c r="D244" s="134"/>
      <c r="E244" s="41"/>
      <c r="F244" s="40"/>
      <c r="G244" s="41"/>
    </row>
    <row r="245" spans="1:7" ht="12.75">
      <c r="A245" s="133"/>
      <c r="B245" s="134"/>
      <c r="C245" s="135"/>
      <c r="D245" s="134"/>
      <c r="E245" s="41"/>
      <c r="F245" s="40"/>
      <c r="G245" s="41"/>
    </row>
    <row r="246" spans="1:7" ht="12.75">
      <c r="A246" s="133">
        <v>81</v>
      </c>
      <c r="B246" s="27" t="s">
        <v>125</v>
      </c>
      <c r="C246" s="43" t="s">
        <v>291</v>
      </c>
      <c r="D246" s="28">
        <v>8193</v>
      </c>
      <c r="E246" s="41"/>
      <c r="F246" s="40"/>
      <c r="G246" s="41"/>
    </row>
    <row r="247" spans="1:7" ht="13.5" customHeight="1">
      <c r="A247" s="133"/>
      <c r="B247" s="23" t="s">
        <v>126</v>
      </c>
      <c r="C247" s="43" t="s">
        <v>294</v>
      </c>
      <c r="D247" s="28">
        <v>420</v>
      </c>
      <c r="E247" s="41"/>
      <c r="F247" s="40"/>
      <c r="G247" s="41"/>
    </row>
    <row r="248" spans="1:7" ht="12.75">
      <c r="A248" s="19"/>
      <c r="B248" s="23" t="s">
        <v>127</v>
      </c>
      <c r="C248" s="43" t="s">
        <v>325</v>
      </c>
      <c r="D248" s="28">
        <v>409.65</v>
      </c>
      <c r="E248" s="41"/>
      <c r="F248" s="40"/>
      <c r="G248" s="41"/>
    </row>
    <row r="249" spans="1:7" ht="12.75">
      <c r="A249" s="19"/>
      <c r="B249" s="23"/>
      <c r="C249" s="43"/>
      <c r="D249" s="24"/>
      <c r="E249" s="41"/>
      <c r="F249" s="40"/>
      <c r="G249" s="41"/>
    </row>
    <row r="250" spans="1:7" ht="12.75">
      <c r="A250" s="19"/>
      <c r="B250" s="137" t="s">
        <v>128</v>
      </c>
      <c r="C250" s="43"/>
      <c r="D250" s="24"/>
      <c r="E250" s="41"/>
      <c r="F250" s="40"/>
      <c r="G250" s="41"/>
    </row>
    <row r="251" spans="1:7" ht="12.75">
      <c r="A251" s="19"/>
      <c r="B251" s="137"/>
      <c r="C251" s="43"/>
      <c r="D251" s="24"/>
      <c r="E251" s="41"/>
      <c r="F251" s="40"/>
      <c r="G251" s="41"/>
    </row>
    <row r="252" spans="1:7" ht="24">
      <c r="A252" s="19">
        <v>82</v>
      </c>
      <c r="B252" s="27" t="s">
        <v>129</v>
      </c>
      <c r="C252" s="43" t="s">
        <v>291</v>
      </c>
      <c r="D252" s="24">
        <v>300</v>
      </c>
      <c r="E252" s="41"/>
      <c r="F252" s="40"/>
      <c r="G252" s="41"/>
    </row>
    <row r="253" spans="1:7" ht="12.75">
      <c r="A253" s="19"/>
      <c r="B253" s="137"/>
      <c r="C253" s="43"/>
      <c r="D253" s="24"/>
      <c r="E253" s="41"/>
      <c r="F253" s="40"/>
      <c r="G253" s="41"/>
    </row>
    <row r="254" spans="1:7" ht="12.75">
      <c r="A254" s="19"/>
      <c r="B254" s="138" t="s">
        <v>130</v>
      </c>
      <c r="C254" s="43"/>
      <c r="D254" s="24"/>
      <c r="E254" s="41"/>
      <c r="F254" s="40"/>
      <c r="G254" s="41"/>
    </row>
    <row r="255" spans="1:7" ht="12.75">
      <c r="A255" s="19"/>
      <c r="B255" s="23"/>
      <c r="C255" s="43"/>
      <c r="D255" s="24"/>
      <c r="E255" s="41"/>
      <c r="F255" s="40"/>
      <c r="G255" s="41"/>
    </row>
    <row r="256" spans="1:7" ht="24">
      <c r="A256" s="19">
        <v>83</v>
      </c>
      <c r="B256" s="56" t="s">
        <v>162</v>
      </c>
      <c r="C256" s="43" t="s">
        <v>294</v>
      </c>
      <c r="D256" s="28">
        <v>10.5</v>
      </c>
      <c r="E256" s="41"/>
      <c r="F256" s="40"/>
      <c r="G256" s="41"/>
    </row>
    <row r="257" spans="1:7" ht="12.75">
      <c r="A257" s="19"/>
      <c r="B257" s="23"/>
      <c r="C257" s="43"/>
      <c r="D257" s="24"/>
      <c r="E257" s="41"/>
      <c r="F257" s="40"/>
      <c r="G257" s="41"/>
    </row>
    <row r="258" spans="1:7" ht="24">
      <c r="A258" s="19">
        <v>84</v>
      </c>
      <c r="B258" s="25" t="s">
        <v>164</v>
      </c>
      <c r="C258" s="43" t="s">
        <v>296</v>
      </c>
      <c r="D258" s="28">
        <v>117</v>
      </c>
      <c r="E258" s="41"/>
      <c r="F258" s="40"/>
      <c r="G258" s="41"/>
    </row>
    <row r="259" spans="1:7" ht="12.75">
      <c r="A259" s="19"/>
      <c r="B259" s="23"/>
      <c r="C259" s="43"/>
      <c r="D259" s="24"/>
      <c r="E259" s="41"/>
      <c r="F259" s="40"/>
      <c r="G259" s="41"/>
    </row>
    <row r="260" spans="1:7" ht="12.75" customHeight="1">
      <c r="A260" s="19">
        <v>85</v>
      </c>
      <c r="B260" s="56" t="s">
        <v>131</v>
      </c>
      <c r="C260" s="19" t="s">
        <v>297</v>
      </c>
      <c r="D260" s="26">
        <f>SUM(D261:D263)</f>
        <v>2.61</v>
      </c>
      <c r="E260" s="41"/>
      <c r="F260" s="40"/>
      <c r="G260" s="41"/>
    </row>
    <row r="261" spans="1:7" ht="12.75">
      <c r="A261" s="19"/>
      <c r="B261" s="11" t="s">
        <v>132</v>
      </c>
      <c r="C261" s="19" t="s">
        <v>297</v>
      </c>
      <c r="D261" s="26">
        <v>0.8</v>
      </c>
      <c r="E261" s="41"/>
      <c r="F261" s="40"/>
      <c r="G261" s="41"/>
    </row>
    <row r="262" spans="1:7" ht="12.75">
      <c r="A262" s="19"/>
      <c r="B262" s="11" t="s">
        <v>133</v>
      </c>
      <c r="C262" s="19" t="s">
        <v>297</v>
      </c>
      <c r="D262" s="26">
        <v>1.74</v>
      </c>
      <c r="E262" s="41"/>
      <c r="F262" s="40"/>
      <c r="G262" s="41"/>
    </row>
    <row r="263" spans="1:7" ht="12.75">
      <c r="A263" s="19"/>
      <c r="B263" s="11" t="s">
        <v>134</v>
      </c>
      <c r="C263" s="19" t="s">
        <v>297</v>
      </c>
      <c r="D263" s="26">
        <v>0.07</v>
      </c>
      <c r="E263" s="41"/>
      <c r="F263" s="40"/>
      <c r="G263" s="41"/>
    </row>
    <row r="264" spans="1:7" ht="12.75">
      <c r="A264" s="19"/>
      <c r="B264" s="23" t="s">
        <v>79</v>
      </c>
      <c r="C264" s="19" t="s">
        <v>325</v>
      </c>
      <c r="D264" s="26">
        <f>6*D260</f>
        <v>15.66</v>
      </c>
      <c r="E264" s="41"/>
      <c r="F264" s="40"/>
      <c r="G264" s="41"/>
    </row>
    <row r="265" spans="1:7" ht="12.75">
      <c r="A265" s="19"/>
      <c r="B265" s="23"/>
      <c r="C265" s="43"/>
      <c r="D265" s="28"/>
      <c r="E265" s="41"/>
      <c r="F265" s="40"/>
      <c r="G265" s="41"/>
    </row>
    <row r="266" spans="1:7" ht="24">
      <c r="A266" s="19">
        <v>86</v>
      </c>
      <c r="B266" s="25" t="s">
        <v>135</v>
      </c>
      <c r="C266" s="19" t="s">
        <v>291</v>
      </c>
      <c r="D266" s="26">
        <f>50*D260</f>
        <v>130.5</v>
      </c>
      <c r="E266" s="41"/>
      <c r="F266" s="40"/>
      <c r="G266" s="41"/>
    </row>
    <row r="267" spans="1:7" ht="12.75">
      <c r="A267" s="19"/>
      <c r="B267" s="23"/>
      <c r="C267" s="43"/>
      <c r="D267" s="24"/>
      <c r="E267" s="41"/>
      <c r="F267" s="40"/>
      <c r="G267" s="41"/>
    </row>
    <row r="268" spans="1:7" ht="24">
      <c r="A268" s="19">
        <v>87</v>
      </c>
      <c r="B268" s="27" t="s">
        <v>136</v>
      </c>
      <c r="C268" s="43" t="s">
        <v>291</v>
      </c>
      <c r="D268" s="24">
        <v>45</v>
      </c>
      <c r="E268" s="41"/>
      <c r="F268" s="40"/>
      <c r="G268" s="41"/>
    </row>
    <row r="269" spans="1:7" ht="12.75">
      <c r="A269" s="19"/>
      <c r="B269" s="23"/>
      <c r="C269" s="43"/>
      <c r="D269" s="24"/>
      <c r="E269" s="41"/>
      <c r="F269" s="40"/>
      <c r="G269" s="41"/>
    </row>
    <row r="270" spans="1:7" ht="12.75">
      <c r="A270" s="19"/>
      <c r="B270" s="138" t="s">
        <v>137</v>
      </c>
      <c r="C270" s="43"/>
      <c r="D270" s="24"/>
      <c r="E270" s="41"/>
      <c r="F270" s="40"/>
      <c r="G270" s="41"/>
    </row>
    <row r="271" spans="1:7" ht="12.75">
      <c r="A271" s="19"/>
      <c r="B271" s="23"/>
      <c r="C271" s="43"/>
      <c r="D271" s="24"/>
      <c r="E271" s="41"/>
      <c r="F271" s="40"/>
      <c r="G271" s="41"/>
    </row>
    <row r="272" spans="1:7" ht="24">
      <c r="A272" s="19">
        <v>88</v>
      </c>
      <c r="B272" s="56" t="s">
        <v>163</v>
      </c>
      <c r="C272" s="43" t="s">
        <v>294</v>
      </c>
      <c r="D272" s="28">
        <v>0.8</v>
      </c>
      <c r="E272" s="41"/>
      <c r="F272" s="40"/>
      <c r="G272" s="41"/>
    </row>
    <row r="273" spans="1:7" ht="12.75">
      <c r="A273" s="19"/>
      <c r="B273" s="23"/>
      <c r="C273" s="43"/>
      <c r="D273" s="24"/>
      <c r="E273" s="41"/>
      <c r="F273" s="40"/>
      <c r="G273" s="41"/>
    </row>
    <row r="274" spans="1:7" ht="24">
      <c r="A274" s="19">
        <v>89</v>
      </c>
      <c r="B274" s="25" t="s">
        <v>165</v>
      </c>
      <c r="C274" s="43" t="s">
        <v>296</v>
      </c>
      <c r="D274" s="28">
        <v>9</v>
      </c>
      <c r="E274" s="41"/>
      <c r="F274" s="40"/>
      <c r="G274" s="41"/>
    </row>
    <row r="275" spans="1:7" ht="12.75">
      <c r="A275" s="19"/>
      <c r="B275" s="23"/>
      <c r="C275" s="43"/>
      <c r="D275" s="24"/>
      <c r="E275" s="41"/>
      <c r="F275" s="40"/>
      <c r="G275" s="41"/>
    </row>
    <row r="276" spans="1:7" ht="14.25" customHeight="1">
      <c r="A276" s="19">
        <v>90</v>
      </c>
      <c r="B276" s="56" t="s">
        <v>131</v>
      </c>
      <c r="C276" s="19" t="s">
        <v>297</v>
      </c>
      <c r="D276" s="26">
        <f>SUM(D277:D278)</f>
        <v>0.155</v>
      </c>
      <c r="E276" s="41"/>
      <c r="F276" s="40"/>
      <c r="G276" s="41"/>
    </row>
    <row r="277" spans="1:7" ht="12.75">
      <c r="A277" s="19"/>
      <c r="B277" s="11" t="s">
        <v>138</v>
      </c>
      <c r="C277" s="19" t="s">
        <v>297</v>
      </c>
      <c r="D277" s="26">
        <v>0.062</v>
      </c>
      <c r="E277" s="41"/>
      <c r="F277" s="40"/>
      <c r="G277" s="41"/>
    </row>
    <row r="278" spans="1:7" ht="12.75">
      <c r="A278" s="19"/>
      <c r="B278" s="11" t="s">
        <v>139</v>
      </c>
      <c r="C278" s="19" t="s">
        <v>297</v>
      </c>
      <c r="D278" s="26">
        <v>0.093</v>
      </c>
      <c r="E278" s="41"/>
      <c r="F278" s="40"/>
      <c r="G278" s="41"/>
    </row>
    <row r="279" spans="1:7" ht="12.75">
      <c r="A279" s="19"/>
      <c r="B279" s="23" t="s">
        <v>79</v>
      </c>
      <c r="C279" s="19" t="s">
        <v>325</v>
      </c>
      <c r="D279" s="26">
        <f>6*D276</f>
        <v>0.9299999999999999</v>
      </c>
      <c r="E279" s="41"/>
      <c r="F279" s="40"/>
      <c r="G279" s="41"/>
    </row>
    <row r="280" spans="1:7" ht="12.75">
      <c r="A280" s="19"/>
      <c r="B280" s="23"/>
      <c r="C280" s="43"/>
      <c r="D280" s="28"/>
      <c r="E280" s="41"/>
      <c r="F280" s="40"/>
      <c r="G280" s="41"/>
    </row>
    <row r="281" spans="1:7" ht="24">
      <c r="A281" s="19">
        <v>91</v>
      </c>
      <c r="B281" s="25" t="s">
        <v>135</v>
      </c>
      <c r="C281" s="19" t="s">
        <v>291</v>
      </c>
      <c r="D281" s="26">
        <f>50*D276</f>
        <v>7.75</v>
      </c>
      <c r="E281" s="41"/>
      <c r="F281" s="40"/>
      <c r="G281" s="41"/>
    </row>
    <row r="282" spans="1:7" ht="12.75">
      <c r="A282" s="19"/>
      <c r="B282" s="23"/>
      <c r="C282" s="43"/>
      <c r="D282" s="24"/>
      <c r="E282" s="41"/>
      <c r="F282" s="40"/>
      <c r="G282" s="41"/>
    </row>
    <row r="283" spans="1:7" ht="12.75">
      <c r="A283" s="19">
        <v>92</v>
      </c>
      <c r="B283" s="27" t="s">
        <v>140</v>
      </c>
      <c r="C283" s="43" t="s">
        <v>291</v>
      </c>
      <c r="D283" s="24">
        <v>2.5</v>
      </c>
      <c r="E283" s="41"/>
      <c r="F283" s="40"/>
      <c r="G283" s="41"/>
    </row>
    <row r="284" spans="1:7" ht="12.75">
      <c r="A284" s="19"/>
      <c r="B284" s="23"/>
      <c r="C284" s="43"/>
      <c r="D284" s="24"/>
      <c r="E284" s="41"/>
      <c r="F284" s="40"/>
      <c r="G284" s="41"/>
    </row>
    <row r="285" spans="1:7" ht="14.25" customHeight="1">
      <c r="A285" s="19">
        <v>93</v>
      </c>
      <c r="B285" s="47" t="s">
        <v>141</v>
      </c>
      <c r="C285" s="22" t="s">
        <v>305</v>
      </c>
      <c r="D285" s="24">
        <v>316</v>
      </c>
      <c r="E285" s="41"/>
      <c r="F285" s="40"/>
      <c r="G285" s="41"/>
    </row>
    <row r="286" spans="1:7" ht="12.75">
      <c r="A286" s="19"/>
      <c r="B286" s="23"/>
      <c r="C286" s="43"/>
      <c r="D286" s="24"/>
      <c r="E286" s="41"/>
      <c r="F286" s="40"/>
      <c r="G286" s="41"/>
    </row>
    <row r="287" spans="1:7" ht="12.75">
      <c r="A287" s="19"/>
      <c r="B287" s="139" t="s">
        <v>142</v>
      </c>
      <c r="C287" s="19"/>
      <c r="D287" s="26"/>
      <c r="E287" s="41"/>
      <c r="F287" s="40"/>
      <c r="G287" s="41"/>
    </row>
    <row r="288" spans="1:7" ht="12.75">
      <c r="A288" s="19">
        <v>94</v>
      </c>
      <c r="B288" s="56" t="s">
        <v>143</v>
      </c>
      <c r="C288" s="19" t="s">
        <v>297</v>
      </c>
      <c r="D288" s="26">
        <f>SUM(D289:D289)</f>
        <v>0.285</v>
      </c>
      <c r="E288" s="41"/>
      <c r="F288" s="40"/>
      <c r="G288" s="41"/>
    </row>
    <row r="289" spans="1:7" ht="24">
      <c r="A289" s="19"/>
      <c r="B289" s="11" t="s">
        <v>144</v>
      </c>
      <c r="C289" s="19" t="s">
        <v>297</v>
      </c>
      <c r="D289" s="26">
        <v>0.285</v>
      </c>
      <c r="E289" s="41"/>
      <c r="F289" s="40"/>
      <c r="G289" s="41"/>
    </row>
    <row r="290" spans="1:7" ht="12.75">
      <c r="A290" s="19"/>
      <c r="B290" s="23" t="s">
        <v>79</v>
      </c>
      <c r="C290" s="19" t="s">
        <v>325</v>
      </c>
      <c r="D290" s="26">
        <f>6*D288</f>
        <v>1.71</v>
      </c>
      <c r="E290" s="41"/>
      <c r="F290" s="40"/>
      <c r="G290" s="41"/>
    </row>
    <row r="291" spans="1:7" ht="12.75">
      <c r="A291" s="19"/>
      <c r="B291" s="23"/>
      <c r="C291" s="43"/>
      <c r="D291" s="28"/>
      <c r="E291" s="41"/>
      <c r="F291" s="40"/>
      <c r="G291" s="41"/>
    </row>
    <row r="292" spans="1:7" ht="17.25" customHeight="1">
      <c r="A292" s="19">
        <v>95</v>
      </c>
      <c r="B292" s="25" t="s">
        <v>80</v>
      </c>
      <c r="C292" s="19" t="s">
        <v>291</v>
      </c>
      <c r="D292" s="26">
        <v>21.64</v>
      </c>
      <c r="E292" s="41"/>
      <c r="F292" s="40"/>
      <c r="G292" s="41"/>
    </row>
    <row r="293" spans="1:7" ht="12.75">
      <c r="A293" s="19"/>
      <c r="B293" s="23"/>
      <c r="C293" s="43"/>
      <c r="D293" s="24"/>
      <c r="E293" s="41"/>
      <c r="F293" s="40"/>
      <c r="G293" s="41"/>
    </row>
    <row r="294" spans="1:7" ht="12.75">
      <c r="A294" s="19"/>
      <c r="B294" s="138" t="s">
        <v>145</v>
      </c>
      <c r="C294" s="43"/>
      <c r="D294" s="24"/>
      <c r="E294" s="41"/>
      <c r="F294" s="40"/>
      <c r="G294" s="41"/>
    </row>
    <row r="295" spans="1:7" ht="12.75">
      <c r="A295" s="19"/>
      <c r="B295" s="23"/>
      <c r="C295" s="43"/>
      <c r="D295" s="24"/>
      <c r="E295" s="41"/>
      <c r="F295" s="40"/>
      <c r="G295" s="41"/>
    </row>
    <row r="296" spans="1:7" ht="24">
      <c r="A296" s="19">
        <v>96</v>
      </c>
      <c r="B296" s="47" t="s">
        <v>146</v>
      </c>
      <c r="C296" s="22" t="s">
        <v>326</v>
      </c>
      <c r="D296" s="24">
        <v>2</v>
      </c>
      <c r="E296" s="41"/>
      <c r="F296" s="40"/>
      <c r="G296" s="41"/>
    </row>
    <row r="297" spans="1:7" ht="12.75">
      <c r="A297" s="19"/>
      <c r="B297" s="47"/>
      <c r="C297" s="22"/>
      <c r="D297" s="24"/>
      <c r="E297" s="41"/>
      <c r="F297" s="40"/>
      <c r="G297" s="41"/>
    </row>
    <row r="298" spans="1:7" ht="12.75">
      <c r="A298" s="19">
        <v>97</v>
      </c>
      <c r="B298" s="47" t="s">
        <v>147</v>
      </c>
      <c r="C298" s="22" t="s">
        <v>296</v>
      </c>
      <c r="D298" s="24">
        <v>4</v>
      </c>
      <c r="E298" s="41"/>
      <c r="F298" s="40"/>
      <c r="G298" s="41"/>
    </row>
    <row r="299" spans="1:7" ht="12.75">
      <c r="A299" s="19"/>
      <c r="B299" s="47"/>
      <c r="C299" s="22"/>
      <c r="D299" s="24"/>
      <c r="E299" s="41"/>
      <c r="F299" s="40"/>
      <c r="G299" s="41"/>
    </row>
    <row r="300" spans="1:7" ht="24">
      <c r="A300" s="19">
        <v>98</v>
      </c>
      <c r="B300" s="47" t="s">
        <v>148</v>
      </c>
      <c r="C300" s="22" t="s">
        <v>296</v>
      </c>
      <c r="D300" s="24">
        <v>1</v>
      </c>
      <c r="E300" s="41"/>
      <c r="F300" s="40"/>
      <c r="G300" s="41"/>
    </row>
    <row r="301" spans="1:7" ht="12.75">
      <c r="A301" s="19"/>
      <c r="B301" s="140"/>
      <c r="C301" s="43"/>
      <c r="D301" s="141"/>
      <c r="E301" s="41"/>
      <c r="F301" s="40"/>
      <c r="G301" s="41"/>
    </row>
    <row r="302" spans="1:7" ht="24">
      <c r="A302" s="19">
        <v>99</v>
      </c>
      <c r="B302" s="27" t="s">
        <v>149</v>
      </c>
      <c r="C302" s="22" t="s">
        <v>296</v>
      </c>
      <c r="D302" s="24">
        <v>4</v>
      </c>
      <c r="E302" s="41"/>
      <c r="F302" s="40"/>
      <c r="G302" s="41"/>
    </row>
    <row r="303" spans="1:7" ht="13.5" thickBot="1">
      <c r="A303" s="86"/>
      <c r="B303" s="120"/>
      <c r="C303" s="86"/>
      <c r="D303" s="87"/>
      <c r="E303" s="87"/>
      <c r="F303" s="87"/>
      <c r="G303" s="87"/>
    </row>
    <row r="304" spans="1:7" ht="29.25" customHeight="1" thickBot="1" thickTop="1">
      <c r="A304" s="82"/>
      <c r="B304" s="97" t="s">
        <v>309</v>
      </c>
      <c r="C304" s="83"/>
      <c r="D304" s="95"/>
      <c r="E304" s="84"/>
      <c r="F304" s="93"/>
      <c r="G304" s="106"/>
    </row>
    <row r="305" spans="1:7" ht="13.5" thickTop="1">
      <c r="A305" s="68"/>
      <c r="B305" s="69"/>
      <c r="C305" s="69"/>
      <c r="D305" s="69"/>
      <c r="E305" s="69"/>
      <c r="F305" s="69"/>
      <c r="G305" s="69"/>
    </row>
    <row r="306" spans="1:7" ht="12.75">
      <c r="A306" s="70"/>
      <c r="B306" s="70"/>
      <c r="C306" s="70"/>
      <c r="D306" s="70"/>
      <c r="E306" s="70"/>
      <c r="F306" s="70"/>
      <c r="G306" s="70"/>
    </row>
    <row r="307" spans="1:7" ht="12.75">
      <c r="A307" s="71"/>
      <c r="B307" s="71"/>
      <c r="C307" s="71"/>
      <c r="D307" s="71"/>
      <c r="E307" s="71"/>
      <c r="F307" s="71"/>
      <c r="G307" s="71"/>
    </row>
    <row r="308" spans="1:7" ht="12.75">
      <c r="A308" s="70"/>
      <c r="B308" s="70"/>
      <c r="C308" s="70"/>
      <c r="D308" s="70"/>
      <c r="E308" s="70"/>
      <c r="F308" s="70"/>
      <c r="G308" s="70"/>
    </row>
    <row r="309" spans="1:7" ht="12.75">
      <c r="A309" s="71"/>
      <c r="B309" s="71"/>
      <c r="C309" s="71"/>
      <c r="D309" s="71"/>
      <c r="E309" s="71"/>
      <c r="F309" s="71"/>
      <c r="G309" s="71"/>
    </row>
  </sheetData>
  <mergeCells count="10">
    <mergeCell ref="A1:G1"/>
    <mergeCell ref="A2:G2"/>
    <mergeCell ref="A3:G3"/>
    <mergeCell ref="A5:G5"/>
    <mergeCell ref="A6:G6"/>
    <mergeCell ref="A14:G14"/>
    <mergeCell ref="A8:G8"/>
    <mergeCell ref="A9:G9"/>
    <mergeCell ref="A11:G11"/>
    <mergeCell ref="A12:G12"/>
  </mergeCells>
  <printOptions/>
  <pageMargins left="0.5511811023622047" right="0.5511811023622047" top="0.5905511811023623" bottom="0.5905511811023623" header="0.31496062992125984" footer="0.31496062992125984"/>
  <pageSetup horizontalDpi="600" verticalDpi="600" orientation="portrait" paperSize="9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51"/>
  <sheetViews>
    <sheetView tabSelected="1" workbookViewId="0" topLeftCell="A1">
      <selection activeCell="K7" sqref="A7:K107"/>
    </sheetView>
  </sheetViews>
  <sheetFormatPr defaultColWidth="9.140625" defaultRowHeight="12.75"/>
  <cols>
    <col min="1" max="1" width="6.8515625" style="0" customWidth="1"/>
    <col min="2" max="2" width="39.00390625" style="0" customWidth="1"/>
    <col min="3" max="7" width="7.421875" style="0" customWidth="1"/>
  </cols>
  <sheetData>
    <row r="1" spans="1:7" ht="54" customHeight="1">
      <c r="A1" s="198" t="s">
        <v>340</v>
      </c>
      <c r="B1" s="199"/>
      <c r="C1" s="199"/>
      <c r="D1" s="199"/>
      <c r="E1" s="199"/>
      <c r="F1" s="199"/>
      <c r="G1" s="199"/>
    </row>
    <row r="2" spans="1:7" ht="12.75">
      <c r="A2" s="193" t="s">
        <v>330</v>
      </c>
      <c r="B2" s="193"/>
      <c r="C2" s="193"/>
      <c r="D2" s="193"/>
      <c r="E2" s="193"/>
      <c r="F2" s="193"/>
      <c r="G2" s="193"/>
    </row>
    <row r="3" spans="1:7" ht="12.75">
      <c r="A3" s="194" t="s">
        <v>12</v>
      </c>
      <c r="B3" s="194"/>
      <c r="C3" s="194"/>
      <c r="D3" s="194"/>
      <c r="E3" s="194"/>
      <c r="F3" s="194"/>
      <c r="G3" s="194"/>
    </row>
    <row r="4" spans="1:7" ht="12.75">
      <c r="A4" s="72"/>
      <c r="B4" s="72"/>
      <c r="C4" s="72"/>
      <c r="D4" s="72"/>
      <c r="E4" s="72"/>
      <c r="F4" s="72"/>
      <c r="G4" s="72"/>
    </row>
    <row r="5" spans="1:7" ht="12.75">
      <c r="A5" s="190" t="s">
        <v>313</v>
      </c>
      <c r="B5" s="190"/>
      <c r="C5" s="190"/>
      <c r="D5" s="190"/>
      <c r="E5" s="190"/>
      <c r="F5" s="190"/>
      <c r="G5" s="190"/>
    </row>
    <row r="6" spans="1:7" ht="12.75">
      <c r="A6" s="192" t="s">
        <v>5</v>
      </c>
      <c r="B6" s="192"/>
      <c r="C6" s="192"/>
      <c r="D6" s="192"/>
      <c r="E6" s="192"/>
      <c r="F6" s="192"/>
      <c r="G6" s="192"/>
    </row>
    <row r="7" spans="1:7" ht="15.75">
      <c r="A7" s="200"/>
      <c r="B7" s="75"/>
      <c r="C7" s="75"/>
      <c r="D7" s="75"/>
      <c r="E7" s="75"/>
      <c r="F7" s="75"/>
      <c r="G7" s="75"/>
    </row>
    <row r="8" spans="1:7" ht="12.75">
      <c r="A8" s="190" t="s">
        <v>314</v>
      </c>
      <c r="B8" s="190"/>
      <c r="C8" s="190"/>
      <c r="D8" s="190"/>
      <c r="E8" s="190"/>
      <c r="F8" s="190"/>
      <c r="G8" s="190"/>
    </row>
    <row r="9" spans="1:7" ht="12.75">
      <c r="A9" s="192" t="s">
        <v>5</v>
      </c>
      <c r="B9" s="192"/>
      <c r="C9" s="192"/>
      <c r="D9" s="192"/>
      <c r="E9" s="192"/>
      <c r="F9" s="192"/>
      <c r="G9" s="192"/>
    </row>
    <row r="10" spans="1:7" ht="12.75">
      <c r="A10" s="75"/>
      <c r="B10" s="75"/>
      <c r="C10" s="75"/>
      <c r="D10" s="75"/>
      <c r="E10" s="75"/>
      <c r="F10" s="75"/>
      <c r="G10" s="75"/>
    </row>
    <row r="11" spans="1:7" ht="12.75">
      <c r="A11" s="190" t="s">
        <v>315</v>
      </c>
      <c r="B11" s="190"/>
      <c r="C11" s="190"/>
      <c r="D11" s="190"/>
      <c r="E11" s="190"/>
      <c r="F11" s="190"/>
      <c r="G11" s="190"/>
    </row>
    <row r="12" spans="1:7" ht="12.75">
      <c r="A12" s="191" t="s">
        <v>6</v>
      </c>
      <c r="B12" s="191"/>
      <c r="C12" s="191"/>
      <c r="D12" s="191"/>
      <c r="E12" s="191"/>
      <c r="F12" s="191"/>
      <c r="G12" s="191"/>
    </row>
    <row r="13" spans="1:7" ht="12.75">
      <c r="A13" s="72"/>
      <c r="B13" s="72"/>
      <c r="C13" s="72"/>
      <c r="D13" s="72"/>
      <c r="E13" s="72"/>
      <c r="F13" s="72"/>
      <c r="G13" s="72"/>
    </row>
    <row r="14" spans="1:7" ht="12.75">
      <c r="A14" s="190" t="s">
        <v>8</v>
      </c>
      <c r="B14" s="191"/>
      <c r="C14" s="191"/>
      <c r="D14" s="191"/>
      <c r="E14" s="191"/>
      <c r="F14" s="191"/>
      <c r="G14" s="191"/>
    </row>
    <row r="15" spans="1:7" ht="12.75">
      <c r="A15" s="17"/>
      <c r="B15" s="76"/>
      <c r="C15" s="76"/>
      <c r="D15" s="76"/>
      <c r="E15" s="76"/>
      <c r="F15" s="76"/>
      <c r="G15" s="76"/>
    </row>
    <row r="16" spans="1:7" ht="12.75">
      <c r="A16" s="17" t="s">
        <v>287</v>
      </c>
      <c r="B16" s="17"/>
      <c r="C16" s="17"/>
      <c r="D16" s="17"/>
      <c r="E16" s="17"/>
      <c r="F16" s="17"/>
      <c r="G16" s="76"/>
    </row>
    <row r="17" spans="1:7" ht="12.75">
      <c r="A17" s="17"/>
      <c r="B17" s="17"/>
      <c r="C17" s="17"/>
      <c r="D17" s="17"/>
      <c r="E17" s="17"/>
      <c r="F17" s="17"/>
      <c r="G17" s="76"/>
    </row>
    <row r="18" spans="1:7" ht="12.75">
      <c r="A18" s="17" t="s">
        <v>316</v>
      </c>
      <c r="B18" s="17"/>
      <c r="C18" s="17"/>
      <c r="D18" s="17"/>
      <c r="E18" s="17"/>
      <c r="F18" s="17"/>
      <c r="G18" s="76"/>
    </row>
    <row r="19" spans="1:7" ht="12.75">
      <c r="A19" s="76"/>
      <c r="B19" s="76"/>
      <c r="C19" s="76"/>
      <c r="D19" s="76"/>
      <c r="E19" s="76"/>
      <c r="F19" s="76"/>
      <c r="G19" s="76"/>
    </row>
    <row r="20" spans="1:7" ht="12.75">
      <c r="A20" s="17" t="s">
        <v>10</v>
      </c>
      <c r="B20" s="76"/>
      <c r="C20" s="76"/>
      <c r="D20" s="76"/>
      <c r="E20" s="76"/>
      <c r="F20" s="76"/>
      <c r="G20" s="76"/>
    </row>
    <row r="21" spans="1:7" ht="12.75">
      <c r="A21" s="76"/>
      <c r="B21" s="76"/>
      <c r="C21" s="76"/>
      <c r="D21" s="76"/>
      <c r="E21" s="76"/>
      <c r="F21" s="76"/>
      <c r="G21" s="76"/>
    </row>
    <row r="22" spans="1:7" ht="57.75">
      <c r="A22" s="77" t="s">
        <v>310</v>
      </c>
      <c r="B22" s="78" t="s">
        <v>317</v>
      </c>
      <c r="C22" s="77" t="s">
        <v>2</v>
      </c>
      <c r="D22" s="77" t="s">
        <v>311</v>
      </c>
      <c r="E22" s="79" t="s">
        <v>318</v>
      </c>
      <c r="F22" s="80" t="s">
        <v>319</v>
      </c>
      <c r="G22" s="81" t="s">
        <v>320</v>
      </c>
    </row>
    <row r="23" spans="1:7" ht="12.75">
      <c r="A23" s="12">
        <v>1</v>
      </c>
      <c r="B23" s="13">
        <v>2</v>
      </c>
      <c r="C23" s="14">
        <v>3</v>
      </c>
      <c r="D23" s="14">
        <v>4</v>
      </c>
      <c r="E23" s="14">
        <v>5</v>
      </c>
      <c r="F23" s="14">
        <v>6</v>
      </c>
      <c r="G23" s="14">
        <v>7</v>
      </c>
    </row>
    <row r="24" spans="1:7" ht="12.75">
      <c r="A24" s="57"/>
      <c r="B24" s="96"/>
      <c r="C24" s="54"/>
      <c r="D24" s="94"/>
      <c r="E24" s="160"/>
      <c r="F24" s="160"/>
      <c r="G24" s="160"/>
    </row>
    <row r="25" spans="1:7" ht="12.75">
      <c r="A25" s="19"/>
      <c r="B25" s="142" t="s">
        <v>167</v>
      </c>
      <c r="C25" s="43"/>
      <c r="D25" s="141"/>
      <c r="E25" s="22"/>
      <c r="F25" s="22"/>
      <c r="G25" s="22"/>
    </row>
    <row r="26" spans="1:7" ht="12.75">
      <c r="A26" s="19"/>
      <c r="B26" s="143"/>
      <c r="C26" s="43"/>
      <c r="D26" s="141"/>
      <c r="E26" s="22"/>
      <c r="F26" s="22"/>
      <c r="G26" s="22"/>
    </row>
    <row r="27" spans="1:7" ht="12.75">
      <c r="A27" s="19">
        <v>1</v>
      </c>
      <c r="B27" s="144" t="s">
        <v>168</v>
      </c>
      <c r="C27" s="43" t="s">
        <v>291</v>
      </c>
      <c r="D27" s="141">
        <v>48.2</v>
      </c>
      <c r="E27" s="22"/>
      <c r="F27" s="22"/>
      <c r="G27" s="22"/>
    </row>
    <row r="28" spans="1:7" ht="12.75">
      <c r="A28" s="19"/>
      <c r="B28" s="143"/>
      <c r="C28" s="43"/>
      <c r="D28" s="141"/>
      <c r="E28" s="22"/>
      <c r="F28" s="22"/>
      <c r="G28" s="22"/>
    </row>
    <row r="29" spans="1:7" ht="12.75">
      <c r="A29" s="19">
        <v>2</v>
      </c>
      <c r="B29" s="144" t="s">
        <v>327</v>
      </c>
      <c r="C29" s="43" t="s">
        <v>294</v>
      </c>
      <c r="D29" s="141">
        <f>SUM(D30:D35)</f>
        <v>2.21</v>
      </c>
      <c r="E29" s="22"/>
      <c r="F29" s="22"/>
      <c r="G29" s="22"/>
    </row>
    <row r="30" spans="1:7" ht="12.75">
      <c r="A30" s="19"/>
      <c r="B30" s="145" t="s">
        <v>169</v>
      </c>
      <c r="C30" s="43" t="s">
        <v>294</v>
      </c>
      <c r="D30" s="141">
        <v>0.06</v>
      </c>
      <c r="E30" s="22"/>
      <c r="F30" s="22"/>
      <c r="G30" s="22"/>
    </row>
    <row r="31" spans="1:7" ht="12.75">
      <c r="A31" s="19"/>
      <c r="B31" s="145" t="s">
        <v>170</v>
      </c>
      <c r="C31" s="43" t="s">
        <v>294</v>
      </c>
      <c r="D31" s="141">
        <v>0.07</v>
      </c>
      <c r="E31" s="22"/>
      <c r="F31" s="22"/>
      <c r="G31" s="22"/>
    </row>
    <row r="32" spans="1:7" ht="12.75">
      <c r="A32" s="19"/>
      <c r="B32" s="145" t="s">
        <v>171</v>
      </c>
      <c r="C32" s="43" t="s">
        <v>294</v>
      </c>
      <c r="D32" s="141">
        <v>0.09</v>
      </c>
      <c r="E32" s="22"/>
      <c r="F32" s="22"/>
      <c r="G32" s="22"/>
    </row>
    <row r="33" spans="1:7" ht="12.75">
      <c r="A33" s="19"/>
      <c r="B33" s="145" t="s">
        <v>172</v>
      </c>
      <c r="C33" s="43" t="s">
        <v>294</v>
      </c>
      <c r="D33" s="141">
        <v>0.1</v>
      </c>
      <c r="E33" s="22"/>
      <c r="F33" s="22"/>
      <c r="G33" s="22"/>
    </row>
    <row r="34" spans="1:7" ht="12.75">
      <c r="A34" s="19"/>
      <c r="B34" s="145" t="s">
        <v>173</v>
      </c>
      <c r="C34" s="43" t="s">
        <v>294</v>
      </c>
      <c r="D34" s="141">
        <v>0.39</v>
      </c>
      <c r="E34" s="22"/>
      <c r="F34" s="22"/>
      <c r="G34" s="22"/>
    </row>
    <row r="35" spans="1:7" ht="12.75">
      <c r="A35" s="19"/>
      <c r="B35" s="145" t="s">
        <v>174</v>
      </c>
      <c r="C35" s="43" t="s">
        <v>294</v>
      </c>
      <c r="D35" s="141">
        <v>1.5</v>
      </c>
      <c r="E35" s="22"/>
      <c r="F35" s="22"/>
      <c r="G35" s="22"/>
    </row>
    <row r="36" spans="1:7" ht="12.75">
      <c r="A36" s="19"/>
      <c r="B36" s="145" t="s">
        <v>175</v>
      </c>
      <c r="C36" s="43" t="s">
        <v>325</v>
      </c>
      <c r="D36" s="141">
        <f>10*D29</f>
        <v>22.1</v>
      </c>
      <c r="E36" s="22"/>
      <c r="F36" s="22"/>
      <c r="G36" s="22"/>
    </row>
    <row r="37" spans="1:7" ht="12.75">
      <c r="A37" s="19"/>
      <c r="B37" s="23" t="s">
        <v>304</v>
      </c>
      <c r="C37" s="19" t="s">
        <v>291</v>
      </c>
      <c r="D37" s="20">
        <f>5*D29</f>
        <v>11.05</v>
      </c>
      <c r="E37" s="22"/>
      <c r="F37" s="22"/>
      <c r="G37" s="22"/>
    </row>
    <row r="38" spans="1:7" ht="12.75">
      <c r="A38" s="19"/>
      <c r="B38" s="23"/>
      <c r="C38" s="19"/>
      <c r="D38" s="20"/>
      <c r="E38" s="22"/>
      <c r="F38" s="22"/>
      <c r="G38" s="22"/>
    </row>
    <row r="39" spans="1:7" ht="24">
      <c r="A39" s="19">
        <v>3</v>
      </c>
      <c r="B39" s="25" t="s">
        <v>4</v>
      </c>
      <c r="C39" s="19" t="s">
        <v>291</v>
      </c>
      <c r="D39" s="20">
        <f>40*D29</f>
        <v>88.4</v>
      </c>
      <c r="E39" s="22"/>
      <c r="F39" s="22"/>
      <c r="G39" s="22"/>
    </row>
    <row r="40" spans="1:7" ht="12.75">
      <c r="A40" s="19"/>
      <c r="B40" s="23"/>
      <c r="C40" s="19"/>
      <c r="D40" s="20"/>
      <c r="E40" s="22"/>
      <c r="F40" s="22"/>
      <c r="G40" s="22"/>
    </row>
    <row r="41" spans="1:7" ht="12.75">
      <c r="A41" s="19">
        <v>4</v>
      </c>
      <c r="B41" s="27" t="s">
        <v>176</v>
      </c>
      <c r="C41" s="19" t="s">
        <v>291</v>
      </c>
      <c r="D41" s="20">
        <f>D43</f>
        <v>53.1</v>
      </c>
      <c r="E41" s="22"/>
      <c r="F41" s="22"/>
      <c r="G41" s="22"/>
    </row>
    <row r="42" spans="1:7" ht="12.75">
      <c r="A42" s="19"/>
      <c r="B42" s="23"/>
      <c r="C42" s="19"/>
      <c r="D42" s="20"/>
      <c r="E42" s="22"/>
      <c r="F42" s="22"/>
      <c r="G42" s="22"/>
    </row>
    <row r="43" spans="1:7" ht="24">
      <c r="A43" s="19">
        <v>5</v>
      </c>
      <c r="B43" s="146" t="s">
        <v>177</v>
      </c>
      <c r="C43" s="43" t="s">
        <v>291</v>
      </c>
      <c r="D43" s="94">
        <v>53.1</v>
      </c>
      <c r="E43" s="22"/>
      <c r="F43" s="22"/>
      <c r="G43" s="22"/>
    </row>
    <row r="44" spans="1:7" ht="12.75">
      <c r="A44" s="19"/>
      <c r="B44" s="144"/>
      <c r="C44" s="43"/>
      <c r="D44" s="141"/>
      <c r="E44" s="22"/>
      <c r="F44" s="22"/>
      <c r="G44" s="22"/>
    </row>
    <row r="45" spans="1:7" ht="24">
      <c r="A45" s="186">
        <v>6</v>
      </c>
      <c r="B45" s="187" t="s">
        <v>178</v>
      </c>
      <c r="C45" s="188" t="s">
        <v>335</v>
      </c>
      <c r="D45" s="189">
        <v>4.65</v>
      </c>
      <c r="E45" s="22"/>
      <c r="F45" s="22"/>
      <c r="G45" s="22"/>
    </row>
    <row r="46" spans="1:7" ht="12.75">
      <c r="A46" s="19"/>
      <c r="B46" s="147"/>
      <c r="C46" s="43"/>
      <c r="D46" s="94"/>
      <c r="E46" s="22"/>
      <c r="F46" s="22"/>
      <c r="G46" s="22"/>
    </row>
    <row r="47" spans="1:7" ht="12.75">
      <c r="A47" s="186">
        <v>7</v>
      </c>
      <c r="B47" s="187" t="s">
        <v>179</v>
      </c>
      <c r="C47" s="188" t="s">
        <v>335</v>
      </c>
      <c r="D47" s="189">
        <v>7</v>
      </c>
      <c r="E47" s="22"/>
      <c r="F47" s="22"/>
      <c r="G47" s="22"/>
    </row>
    <row r="48" spans="1:7" ht="12.75">
      <c r="A48" s="19"/>
      <c r="B48" s="144"/>
      <c r="C48" s="43"/>
      <c r="D48" s="141"/>
      <c r="E48" s="22"/>
      <c r="F48" s="22"/>
      <c r="G48" s="22"/>
    </row>
    <row r="49" spans="1:7" ht="12.75">
      <c r="A49" s="19">
        <v>8</v>
      </c>
      <c r="B49" s="144" t="s">
        <v>180</v>
      </c>
      <c r="C49" s="43" t="s">
        <v>291</v>
      </c>
      <c r="D49" s="141">
        <v>4.45</v>
      </c>
      <c r="E49" s="22"/>
      <c r="F49" s="22"/>
      <c r="G49" s="22"/>
    </row>
    <row r="50" spans="1:7" ht="12.75">
      <c r="A50" s="19"/>
      <c r="B50" s="145"/>
      <c r="C50" s="43"/>
      <c r="D50" s="141"/>
      <c r="E50" s="22"/>
      <c r="F50" s="22"/>
      <c r="G50" s="22"/>
    </row>
    <row r="51" spans="1:7" ht="12.75">
      <c r="A51" s="19">
        <v>9</v>
      </c>
      <c r="B51" s="25" t="s">
        <v>181</v>
      </c>
      <c r="C51" s="19" t="s">
        <v>291</v>
      </c>
      <c r="D51" s="20">
        <f>D49</f>
        <v>4.45</v>
      </c>
      <c r="E51" s="22"/>
      <c r="F51" s="22"/>
      <c r="G51" s="22"/>
    </row>
    <row r="52" spans="1:7" ht="12.75">
      <c r="A52" s="19"/>
      <c r="B52" s="144"/>
      <c r="C52" s="43"/>
      <c r="D52" s="141"/>
      <c r="E52" s="22"/>
      <c r="F52" s="22"/>
      <c r="G52" s="22"/>
    </row>
    <row r="53" spans="1:7" ht="12.75">
      <c r="A53" s="19">
        <v>10</v>
      </c>
      <c r="B53" s="144" t="s">
        <v>182</v>
      </c>
      <c r="C53" s="43" t="s">
        <v>291</v>
      </c>
      <c r="D53" s="141">
        <v>13.9</v>
      </c>
      <c r="E53" s="22"/>
      <c r="F53" s="22"/>
      <c r="G53" s="22"/>
    </row>
    <row r="54" spans="1:7" ht="12.75">
      <c r="A54" s="19"/>
      <c r="B54" s="145"/>
      <c r="C54" s="43"/>
      <c r="D54" s="141"/>
      <c r="E54" s="22"/>
      <c r="F54" s="22"/>
      <c r="G54" s="22"/>
    </row>
    <row r="55" spans="1:7" ht="12.75">
      <c r="A55" s="19">
        <v>11</v>
      </c>
      <c r="B55" s="144" t="s">
        <v>183</v>
      </c>
      <c r="C55" s="43" t="s">
        <v>294</v>
      </c>
      <c r="D55" s="141">
        <v>0.5</v>
      </c>
      <c r="E55" s="22"/>
      <c r="F55" s="22"/>
      <c r="G55" s="22"/>
    </row>
    <row r="56" spans="1:7" ht="12.75">
      <c r="A56" s="19"/>
      <c r="B56" s="27"/>
      <c r="C56" s="43"/>
      <c r="D56" s="141"/>
      <c r="E56" s="22"/>
      <c r="F56" s="22"/>
      <c r="G56" s="22"/>
    </row>
    <row r="57" spans="1:7" ht="36">
      <c r="A57" s="19">
        <v>12</v>
      </c>
      <c r="B57" s="27" t="s">
        <v>184</v>
      </c>
      <c r="C57" s="43" t="s">
        <v>291</v>
      </c>
      <c r="D57" s="141">
        <v>66.77</v>
      </c>
      <c r="E57" s="22"/>
      <c r="F57" s="22"/>
      <c r="G57" s="22"/>
    </row>
    <row r="58" spans="1:7" ht="12.75">
      <c r="A58" s="19"/>
      <c r="B58" s="37"/>
      <c r="C58" s="43"/>
      <c r="D58" s="141"/>
      <c r="E58" s="22"/>
      <c r="F58" s="22"/>
      <c r="G58" s="22"/>
    </row>
    <row r="59" spans="1:7" ht="24">
      <c r="A59" s="19">
        <v>13</v>
      </c>
      <c r="B59" s="144" t="s">
        <v>185</v>
      </c>
      <c r="C59" s="43" t="s">
        <v>291</v>
      </c>
      <c r="D59" s="94">
        <v>114.12</v>
      </c>
      <c r="E59" s="22"/>
      <c r="F59" s="22"/>
      <c r="G59" s="22"/>
    </row>
    <row r="60" spans="1:7" ht="12.75">
      <c r="A60" s="19"/>
      <c r="B60" s="144"/>
      <c r="C60" s="43"/>
      <c r="D60" s="141"/>
      <c r="E60" s="51"/>
      <c r="F60" s="51"/>
      <c r="G60" s="22"/>
    </row>
    <row r="61" spans="1:7" ht="12.75">
      <c r="A61" s="19">
        <v>14</v>
      </c>
      <c r="B61" s="25" t="s">
        <v>186</v>
      </c>
      <c r="C61" s="19" t="s">
        <v>291</v>
      </c>
      <c r="D61" s="26">
        <v>100.32</v>
      </c>
      <c r="E61" s="22"/>
      <c r="F61" s="22"/>
      <c r="G61" s="22"/>
    </row>
    <row r="62" spans="1:7" ht="12.75">
      <c r="A62" s="19"/>
      <c r="B62" s="144"/>
      <c r="C62" s="43"/>
      <c r="D62" s="141"/>
      <c r="E62" s="22"/>
      <c r="F62" s="22"/>
      <c r="G62" s="22"/>
    </row>
    <row r="63" spans="1:7" ht="36">
      <c r="A63" s="19">
        <v>15</v>
      </c>
      <c r="B63" s="25" t="s">
        <v>229</v>
      </c>
      <c r="C63" s="19" t="s">
        <v>291</v>
      </c>
      <c r="D63" s="20">
        <v>3.5</v>
      </c>
      <c r="E63" s="22"/>
      <c r="F63" s="22"/>
      <c r="G63" s="22"/>
    </row>
    <row r="64" spans="1:7" ht="12.75">
      <c r="A64" s="19"/>
      <c r="B64" s="145"/>
      <c r="C64" s="43"/>
      <c r="D64" s="141"/>
      <c r="E64" s="22"/>
      <c r="F64" s="22"/>
      <c r="G64" s="22"/>
    </row>
    <row r="65" spans="1:7" ht="12.75">
      <c r="A65" s="19">
        <v>16</v>
      </c>
      <c r="B65" s="144" t="s">
        <v>1</v>
      </c>
      <c r="C65" s="43" t="s">
        <v>291</v>
      </c>
      <c r="D65" s="141">
        <v>29.2</v>
      </c>
      <c r="E65" s="22"/>
      <c r="F65" s="22"/>
      <c r="G65" s="22"/>
    </row>
    <row r="66" spans="1:7" ht="12.75">
      <c r="A66" s="19"/>
      <c r="B66" s="145"/>
      <c r="C66" s="43"/>
      <c r="D66" s="141"/>
      <c r="E66" s="22"/>
      <c r="F66" s="22"/>
      <c r="G66" s="22"/>
    </row>
    <row r="67" spans="1:7" ht="12.75">
      <c r="A67" s="19">
        <v>17</v>
      </c>
      <c r="B67" s="144" t="s">
        <v>187</v>
      </c>
      <c r="C67" s="43" t="s">
        <v>295</v>
      </c>
      <c r="D67" s="141">
        <f>5.8+8.01+2.43</f>
        <v>16.24</v>
      </c>
      <c r="E67" s="22"/>
      <c r="F67" s="22"/>
      <c r="G67" s="22"/>
    </row>
    <row r="68" spans="1:7" ht="12.75">
      <c r="A68" s="19"/>
      <c r="B68" s="145" t="s">
        <v>188</v>
      </c>
      <c r="C68" s="43" t="s">
        <v>326</v>
      </c>
      <c r="D68" s="141">
        <v>2</v>
      </c>
      <c r="E68" s="166"/>
      <c r="F68" s="166"/>
      <c r="G68" s="161"/>
    </row>
    <row r="69" spans="1:7" ht="12.75">
      <c r="A69" s="19"/>
      <c r="B69" s="145" t="s">
        <v>189</v>
      </c>
      <c r="C69" s="43" t="s">
        <v>326</v>
      </c>
      <c r="D69" s="141">
        <v>2</v>
      </c>
      <c r="E69" s="162"/>
      <c r="F69" s="162"/>
      <c r="G69" s="162"/>
    </row>
    <row r="70" spans="1:7" ht="12.75">
      <c r="A70" s="19"/>
      <c r="B70" s="145" t="s">
        <v>190</v>
      </c>
      <c r="C70" s="43" t="s">
        <v>326</v>
      </c>
      <c r="D70" s="141">
        <v>3</v>
      </c>
      <c r="E70" s="163"/>
      <c r="F70" s="163"/>
      <c r="G70" s="163"/>
    </row>
    <row r="71" spans="1:7" ht="12.75">
      <c r="A71" s="19"/>
      <c r="B71" s="145" t="s">
        <v>299</v>
      </c>
      <c r="C71" s="43" t="s">
        <v>300</v>
      </c>
      <c r="D71" s="141">
        <f>0.5*D67</f>
        <v>8.12</v>
      </c>
      <c r="E71" s="164"/>
      <c r="F71" s="164"/>
      <c r="G71" s="164"/>
    </row>
    <row r="72" spans="1:7" ht="12.75">
      <c r="A72" s="19"/>
      <c r="B72" s="145"/>
      <c r="C72" s="43"/>
      <c r="D72" s="141"/>
      <c r="E72" s="163"/>
      <c r="F72" s="163"/>
      <c r="G72" s="163"/>
    </row>
    <row r="73" spans="1:7" ht="12.75">
      <c r="A73" s="19">
        <v>18</v>
      </c>
      <c r="B73" s="144" t="s">
        <v>191</v>
      </c>
      <c r="C73" s="43" t="s">
        <v>335</v>
      </c>
      <c r="D73" s="141">
        <v>10.46</v>
      </c>
      <c r="E73" s="164"/>
      <c r="F73" s="164"/>
      <c r="G73" s="164"/>
    </row>
    <row r="74" spans="1:7" ht="12.75">
      <c r="A74" s="19"/>
      <c r="B74" s="145"/>
      <c r="C74" s="43"/>
      <c r="D74" s="141"/>
      <c r="E74" s="165"/>
      <c r="F74" s="165"/>
      <c r="G74" s="165"/>
    </row>
    <row r="75" spans="1:7" ht="12.75">
      <c r="A75" s="19">
        <v>19</v>
      </c>
      <c r="B75" s="144" t="s">
        <v>192</v>
      </c>
      <c r="C75" s="43" t="s">
        <v>291</v>
      </c>
      <c r="D75" s="141">
        <v>2.3</v>
      </c>
      <c r="E75" s="52"/>
      <c r="F75" s="52"/>
      <c r="G75" s="52"/>
    </row>
    <row r="76" spans="1:7" ht="12.75">
      <c r="A76" s="19"/>
      <c r="B76" s="145"/>
      <c r="C76" s="43"/>
      <c r="D76" s="141"/>
      <c r="E76" s="52"/>
      <c r="F76" s="52"/>
      <c r="G76" s="52"/>
    </row>
    <row r="77" spans="1:7" ht="12.75">
      <c r="A77" s="19">
        <v>20</v>
      </c>
      <c r="B77" s="144" t="s">
        <v>193</v>
      </c>
      <c r="C77" s="43" t="s">
        <v>291</v>
      </c>
      <c r="D77" s="141">
        <v>2.75</v>
      </c>
      <c r="E77" s="52"/>
      <c r="F77" s="52"/>
      <c r="G77" s="52"/>
    </row>
    <row r="78" spans="1:7" ht="12.75">
      <c r="A78" s="19"/>
      <c r="B78" s="145" t="s">
        <v>194</v>
      </c>
      <c r="C78" s="43" t="s">
        <v>326</v>
      </c>
      <c r="D78" s="141">
        <v>1</v>
      </c>
      <c r="E78" s="52"/>
      <c r="F78" s="52"/>
      <c r="G78" s="52"/>
    </row>
    <row r="79" spans="1:7" ht="12.75">
      <c r="A79" s="19"/>
      <c r="B79" s="145" t="s">
        <v>299</v>
      </c>
      <c r="C79" s="43" t="s">
        <v>300</v>
      </c>
      <c r="D79" s="141">
        <f>0.5*D75</f>
        <v>1.15</v>
      </c>
      <c r="E79" s="52"/>
      <c r="F79" s="52"/>
      <c r="G79" s="52"/>
    </row>
    <row r="80" spans="1:7" ht="12.75">
      <c r="A80" s="19"/>
      <c r="B80" s="145"/>
      <c r="C80" s="43"/>
      <c r="D80" s="141"/>
      <c r="E80" s="52"/>
      <c r="F80" s="52"/>
      <c r="G80" s="52"/>
    </row>
    <row r="81" spans="1:7" ht="12.75">
      <c r="A81" s="19"/>
      <c r="B81" s="148" t="s">
        <v>195</v>
      </c>
      <c r="C81" s="43"/>
      <c r="D81" s="141"/>
      <c r="E81" s="52"/>
      <c r="F81" s="52"/>
      <c r="G81" s="52"/>
    </row>
    <row r="82" spans="1:7" ht="12.75">
      <c r="A82" s="19"/>
      <c r="B82" s="144"/>
      <c r="C82" s="43"/>
      <c r="D82" s="141"/>
      <c r="E82" s="52"/>
      <c r="F82" s="52"/>
      <c r="G82" s="52"/>
    </row>
    <row r="83" spans="1:7" ht="12.75">
      <c r="A83" s="19"/>
      <c r="B83" s="149" t="s">
        <v>196</v>
      </c>
      <c r="C83" s="43"/>
      <c r="D83" s="141"/>
      <c r="E83" s="52"/>
      <c r="F83" s="52"/>
      <c r="G83" s="52"/>
    </row>
    <row r="84" spans="1:7" ht="24">
      <c r="A84" s="19">
        <v>21</v>
      </c>
      <c r="B84" s="32" t="s">
        <v>197</v>
      </c>
      <c r="C84" s="130" t="s">
        <v>291</v>
      </c>
      <c r="D84" s="131">
        <v>17.4</v>
      </c>
      <c r="E84" s="52"/>
      <c r="F84" s="52"/>
      <c r="G84" s="52"/>
    </row>
    <row r="85" spans="1:7" ht="12.75">
      <c r="A85" s="19"/>
      <c r="B85" s="145"/>
      <c r="C85" s="43"/>
      <c r="D85" s="141"/>
      <c r="E85" s="52"/>
      <c r="F85" s="52"/>
      <c r="G85" s="52"/>
    </row>
    <row r="86" spans="1:7" ht="12.75">
      <c r="A86" s="19">
        <v>22</v>
      </c>
      <c r="B86" s="27" t="s">
        <v>198</v>
      </c>
      <c r="C86" s="19" t="s">
        <v>291</v>
      </c>
      <c r="D86" s="26">
        <v>17.4</v>
      </c>
      <c r="E86" s="52"/>
      <c r="F86" s="52"/>
      <c r="G86" s="52"/>
    </row>
    <row r="87" spans="1:7" ht="12.75">
      <c r="A87" s="19"/>
      <c r="B87" s="23"/>
      <c r="C87" s="43"/>
      <c r="D87" s="24"/>
      <c r="E87" s="52"/>
      <c r="F87" s="52"/>
      <c r="G87" s="52"/>
    </row>
    <row r="88" spans="1:7" ht="24">
      <c r="A88" s="19">
        <v>23</v>
      </c>
      <c r="B88" s="32" t="s">
        <v>199</v>
      </c>
      <c r="C88" s="130" t="s">
        <v>291</v>
      </c>
      <c r="D88" s="131">
        <v>24.3</v>
      </c>
      <c r="E88" s="52"/>
      <c r="F88" s="52"/>
      <c r="G88" s="52"/>
    </row>
    <row r="89" spans="1:7" ht="12.75">
      <c r="A89" s="19"/>
      <c r="B89" s="23"/>
      <c r="C89" s="43"/>
      <c r="D89" s="24"/>
      <c r="E89" s="52"/>
      <c r="F89" s="52"/>
      <c r="G89" s="52"/>
    </row>
    <row r="90" spans="1:7" ht="12.75">
      <c r="A90" s="19">
        <v>24</v>
      </c>
      <c r="B90" s="150" t="s">
        <v>200</v>
      </c>
      <c r="C90" s="130" t="s">
        <v>291</v>
      </c>
      <c r="D90" s="131">
        <v>24.3</v>
      </c>
      <c r="E90" s="52"/>
      <c r="F90" s="52"/>
      <c r="G90" s="52"/>
    </row>
    <row r="91" spans="1:7" ht="12.75">
      <c r="A91" s="19"/>
      <c r="B91" s="151"/>
      <c r="C91" s="130"/>
      <c r="D91" s="152"/>
      <c r="E91" s="52"/>
      <c r="F91" s="52"/>
      <c r="G91" s="52"/>
    </row>
    <row r="92" spans="1:7" ht="12.75">
      <c r="A92" s="19">
        <v>25</v>
      </c>
      <c r="B92" s="5" t="s">
        <v>201</v>
      </c>
      <c r="C92" s="98" t="s">
        <v>335</v>
      </c>
      <c r="D92" s="20">
        <v>17.5</v>
      </c>
      <c r="E92" s="52"/>
      <c r="F92" s="52"/>
      <c r="G92" s="52"/>
    </row>
    <row r="93" spans="1:7" ht="12.75">
      <c r="A93" s="19"/>
      <c r="B93" s="145"/>
      <c r="C93" s="43"/>
      <c r="D93" s="141"/>
      <c r="E93" s="52"/>
      <c r="F93" s="52"/>
      <c r="G93" s="52"/>
    </row>
    <row r="94" spans="1:7" ht="12.75">
      <c r="A94" s="19"/>
      <c r="B94" s="149" t="s">
        <v>202</v>
      </c>
      <c r="C94" s="43"/>
      <c r="D94" s="141"/>
      <c r="E94" s="52"/>
      <c r="F94" s="52"/>
      <c r="G94" s="52"/>
    </row>
    <row r="95" spans="1:7" ht="12.75">
      <c r="A95" s="19"/>
      <c r="B95" s="141"/>
      <c r="C95" s="43"/>
      <c r="D95" s="141"/>
      <c r="E95" s="52"/>
      <c r="F95" s="52"/>
      <c r="G95" s="52"/>
    </row>
    <row r="96" spans="1:7" ht="12.75">
      <c r="A96" s="19">
        <v>26</v>
      </c>
      <c r="B96" s="144" t="s">
        <v>203</v>
      </c>
      <c r="C96" s="43" t="s">
        <v>291</v>
      </c>
      <c r="D96" s="141">
        <v>91.1</v>
      </c>
      <c r="E96" s="52"/>
      <c r="F96" s="52"/>
      <c r="G96" s="52"/>
    </row>
    <row r="97" spans="1:7" ht="12.75">
      <c r="A97" s="19"/>
      <c r="B97" s="145"/>
      <c r="C97" s="43"/>
      <c r="D97" s="141"/>
      <c r="E97" s="52"/>
      <c r="F97" s="52"/>
      <c r="G97" s="52"/>
    </row>
    <row r="98" spans="1:7" ht="24">
      <c r="A98" s="19">
        <v>27</v>
      </c>
      <c r="B98" s="32" t="s">
        <v>204</v>
      </c>
      <c r="C98" s="130" t="s">
        <v>291</v>
      </c>
      <c r="D98" s="131">
        <f>10.84+26.7</f>
        <v>37.54</v>
      </c>
      <c r="E98" s="52"/>
      <c r="F98" s="52"/>
      <c r="G98" s="52"/>
    </row>
    <row r="99" spans="1:7" ht="12.75">
      <c r="A99" s="19"/>
      <c r="B99" s="132"/>
      <c r="C99" s="130"/>
      <c r="D99" s="131"/>
      <c r="E99" s="52"/>
      <c r="F99" s="52"/>
      <c r="G99" s="52"/>
    </row>
    <row r="100" spans="1:7" ht="12.75">
      <c r="A100" s="19">
        <v>28</v>
      </c>
      <c r="B100" s="144" t="s">
        <v>205</v>
      </c>
      <c r="C100" s="43" t="s">
        <v>291</v>
      </c>
      <c r="D100" s="141">
        <v>143.14</v>
      </c>
      <c r="E100" s="52"/>
      <c r="F100" s="52"/>
      <c r="G100" s="52"/>
    </row>
    <row r="101" spans="1:7" ht="12.75">
      <c r="A101" s="19"/>
      <c r="B101" s="145"/>
      <c r="C101" s="43"/>
      <c r="D101" s="141"/>
      <c r="E101" s="52"/>
      <c r="F101" s="52"/>
      <c r="G101" s="52"/>
    </row>
    <row r="102" spans="1:7" ht="12.75">
      <c r="A102" s="19">
        <v>29</v>
      </c>
      <c r="B102" s="144" t="s">
        <v>206</v>
      </c>
      <c r="C102" s="43" t="s">
        <v>291</v>
      </c>
      <c r="D102" s="141">
        <f>D100</f>
        <v>143.14</v>
      </c>
      <c r="E102" s="52"/>
      <c r="F102" s="52"/>
      <c r="G102" s="52"/>
    </row>
    <row r="103" spans="1:7" ht="12.75">
      <c r="A103" s="19"/>
      <c r="B103" s="145"/>
      <c r="C103" s="43"/>
      <c r="D103" s="141"/>
      <c r="E103" s="52"/>
      <c r="F103" s="52"/>
      <c r="G103" s="52"/>
    </row>
    <row r="104" spans="1:7" ht="24">
      <c r="A104" s="19">
        <v>30</v>
      </c>
      <c r="B104" s="144" t="s">
        <v>207</v>
      </c>
      <c r="C104" s="43"/>
      <c r="D104" s="141">
        <f>D102</f>
        <v>143.14</v>
      </c>
      <c r="E104" s="52"/>
      <c r="F104" s="52"/>
      <c r="G104" s="52"/>
    </row>
    <row r="105" spans="1:7" ht="12.75">
      <c r="A105" s="19"/>
      <c r="B105" s="145"/>
      <c r="C105" s="43"/>
      <c r="D105" s="141"/>
      <c r="E105" s="52"/>
      <c r="F105" s="52"/>
      <c r="G105" s="52"/>
    </row>
    <row r="106" spans="1:7" ht="12.75">
      <c r="A106" s="19">
        <v>31</v>
      </c>
      <c r="B106" s="144" t="s">
        <v>208</v>
      </c>
      <c r="C106" s="43" t="s">
        <v>305</v>
      </c>
      <c r="D106" s="141">
        <v>1</v>
      </c>
      <c r="E106" s="52"/>
      <c r="F106" s="52"/>
      <c r="G106" s="52"/>
    </row>
    <row r="107" spans="1:7" ht="12.75">
      <c r="A107" s="19"/>
      <c r="B107" s="145"/>
      <c r="C107" s="43"/>
      <c r="D107" s="141"/>
      <c r="E107" s="52"/>
      <c r="F107" s="52"/>
      <c r="G107" s="52"/>
    </row>
    <row r="108" spans="1:7" ht="12.75">
      <c r="A108" s="19"/>
      <c r="B108" s="148" t="s">
        <v>209</v>
      </c>
      <c r="C108" s="43"/>
      <c r="D108" s="141"/>
      <c r="E108" s="52"/>
      <c r="F108" s="52"/>
      <c r="G108" s="52"/>
    </row>
    <row r="109" spans="1:7" ht="12.75">
      <c r="A109" s="19"/>
      <c r="B109" s="145"/>
      <c r="C109" s="43"/>
      <c r="D109" s="141"/>
      <c r="E109" s="52"/>
      <c r="F109" s="52"/>
      <c r="G109" s="52"/>
    </row>
    <row r="110" spans="1:7" ht="12.75">
      <c r="A110" s="19">
        <v>32</v>
      </c>
      <c r="B110" s="144" t="s">
        <v>210</v>
      </c>
      <c r="C110" s="43" t="s">
        <v>305</v>
      </c>
      <c r="D110" s="141">
        <v>1</v>
      </c>
      <c r="E110" s="52"/>
      <c r="F110" s="52"/>
      <c r="G110" s="52"/>
    </row>
    <row r="111" spans="1:7" ht="12.75">
      <c r="A111" s="19"/>
      <c r="B111" s="144"/>
      <c r="C111" s="43"/>
      <c r="D111" s="141"/>
      <c r="E111" s="52"/>
      <c r="F111" s="52"/>
      <c r="G111" s="52"/>
    </row>
    <row r="112" spans="1:7" ht="12.75">
      <c r="A112" s="19"/>
      <c r="B112" s="142" t="s">
        <v>211</v>
      </c>
      <c r="C112" s="43"/>
      <c r="D112" s="141"/>
      <c r="E112" s="52"/>
      <c r="F112" s="52"/>
      <c r="G112" s="52"/>
    </row>
    <row r="113" spans="1:7" ht="12.75">
      <c r="A113" s="19"/>
      <c r="B113" s="144"/>
      <c r="C113" s="43"/>
      <c r="D113" s="141"/>
      <c r="E113" s="52"/>
      <c r="F113" s="52"/>
      <c r="G113" s="52"/>
    </row>
    <row r="114" spans="1:7" ht="12.75">
      <c r="A114" s="19">
        <v>33</v>
      </c>
      <c r="B114" s="144" t="s">
        <v>212</v>
      </c>
      <c r="C114" s="43" t="s">
        <v>291</v>
      </c>
      <c r="D114" s="141">
        <v>12.2</v>
      </c>
      <c r="E114" s="52"/>
      <c r="F114" s="52"/>
      <c r="G114" s="52"/>
    </row>
    <row r="115" spans="1:7" ht="12.75">
      <c r="A115" s="19"/>
      <c r="B115" s="144"/>
      <c r="C115" s="43"/>
      <c r="D115" s="141"/>
      <c r="E115" s="52"/>
      <c r="F115" s="52"/>
      <c r="G115" s="52"/>
    </row>
    <row r="116" spans="1:7" ht="12.75">
      <c r="A116" s="19">
        <v>34</v>
      </c>
      <c r="B116" s="27" t="s">
        <v>213</v>
      </c>
      <c r="C116" s="43" t="s">
        <v>291</v>
      </c>
      <c r="D116" s="24">
        <v>30</v>
      </c>
      <c r="E116" s="52"/>
      <c r="F116" s="52"/>
      <c r="G116" s="52"/>
    </row>
    <row r="117" spans="1:7" ht="12.75">
      <c r="A117" s="19"/>
      <c r="B117" s="37"/>
      <c r="C117" s="43"/>
      <c r="D117" s="24"/>
      <c r="E117" s="52"/>
      <c r="F117" s="52"/>
      <c r="G117" s="52"/>
    </row>
    <row r="118" spans="1:7" ht="12.75">
      <c r="A118" s="19">
        <v>35</v>
      </c>
      <c r="B118" s="27" t="s">
        <v>214</v>
      </c>
      <c r="C118" s="43" t="s">
        <v>294</v>
      </c>
      <c r="D118" s="153">
        <v>0.7</v>
      </c>
      <c r="E118" s="52"/>
      <c r="F118" s="52"/>
      <c r="G118" s="52"/>
    </row>
    <row r="119" spans="1:7" ht="12.75">
      <c r="A119" s="19"/>
      <c r="B119" s="27"/>
      <c r="C119" s="43"/>
      <c r="D119" s="24"/>
      <c r="E119" s="52"/>
      <c r="F119" s="52"/>
      <c r="G119" s="52"/>
    </row>
    <row r="120" spans="1:7" ht="24">
      <c r="A120" s="19">
        <v>36</v>
      </c>
      <c r="B120" s="154" t="s">
        <v>215</v>
      </c>
      <c r="C120" s="43" t="s">
        <v>291</v>
      </c>
      <c r="D120" s="28">
        <f>1.1*2+25.98-7.8</f>
        <v>20.38</v>
      </c>
      <c r="E120" s="52"/>
      <c r="F120" s="52"/>
      <c r="G120" s="52"/>
    </row>
    <row r="121" spans="1:7" ht="12.75">
      <c r="A121" s="19"/>
      <c r="B121" s="37"/>
      <c r="C121" s="43" t="s">
        <v>294</v>
      </c>
      <c r="D121" s="28"/>
      <c r="E121" s="52"/>
      <c r="F121" s="52"/>
      <c r="G121" s="52"/>
    </row>
    <row r="122" spans="1:7" ht="12.75">
      <c r="A122" s="19">
        <v>37</v>
      </c>
      <c r="B122" s="25" t="s">
        <v>216</v>
      </c>
      <c r="C122" s="43" t="s">
        <v>294</v>
      </c>
      <c r="D122" s="24">
        <v>0.5</v>
      </c>
      <c r="E122" s="52"/>
      <c r="F122" s="52"/>
      <c r="G122" s="52"/>
    </row>
    <row r="123" spans="1:7" ht="12.75">
      <c r="A123" s="19"/>
      <c r="B123" s="37"/>
      <c r="C123" s="43"/>
      <c r="D123" s="24"/>
      <c r="E123" s="52"/>
      <c r="F123" s="52"/>
      <c r="G123" s="52"/>
    </row>
    <row r="124" spans="1:7" ht="24">
      <c r="A124" s="19">
        <v>38</v>
      </c>
      <c r="B124" s="27" t="s">
        <v>217</v>
      </c>
      <c r="C124" s="155" t="s">
        <v>291</v>
      </c>
      <c r="D124" s="152">
        <v>2</v>
      </c>
      <c r="E124" s="52"/>
      <c r="F124" s="52"/>
      <c r="G124" s="52"/>
    </row>
    <row r="125" spans="1:7" ht="12.75">
      <c r="A125" s="19"/>
      <c r="B125" s="132"/>
      <c r="C125" s="155"/>
      <c r="D125" s="156"/>
      <c r="E125" s="52"/>
      <c r="F125" s="52"/>
      <c r="G125" s="52"/>
    </row>
    <row r="126" spans="1:7" ht="12.75">
      <c r="A126" s="19">
        <v>39</v>
      </c>
      <c r="B126" s="150" t="s">
        <v>218</v>
      </c>
      <c r="C126" s="155" t="s">
        <v>291</v>
      </c>
      <c r="D126" s="156">
        <v>19.5</v>
      </c>
      <c r="E126" s="52"/>
      <c r="F126" s="52"/>
      <c r="G126" s="52"/>
    </row>
    <row r="127" spans="1:7" ht="12.75">
      <c r="A127" s="19"/>
      <c r="B127" s="132"/>
      <c r="C127" s="155"/>
      <c r="D127" s="156"/>
      <c r="E127" s="52"/>
      <c r="F127" s="52"/>
      <c r="G127" s="52"/>
    </row>
    <row r="128" spans="1:7" ht="24">
      <c r="A128" s="19">
        <v>40</v>
      </c>
      <c r="B128" s="32" t="s">
        <v>219</v>
      </c>
      <c r="C128" s="130" t="s">
        <v>291</v>
      </c>
      <c r="D128" s="152">
        <v>19.5</v>
      </c>
      <c r="E128" s="52"/>
      <c r="F128" s="52"/>
      <c r="G128" s="52"/>
    </row>
    <row r="129" spans="1:7" ht="7.5" customHeight="1">
      <c r="A129" s="19"/>
      <c r="B129" s="144"/>
      <c r="C129" s="43"/>
      <c r="D129" s="141"/>
      <c r="E129" s="52"/>
      <c r="F129" s="52"/>
      <c r="G129" s="52"/>
    </row>
    <row r="130" spans="1:7" ht="12.75">
      <c r="A130" s="19"/>
      <c r="B130" s="148" t="s">
        <v>220</v>
      </c>
      <c r="C130" s="43"/>
      <c r="D130" s="141"/>
      <c r="E130" s="52"/>
      <c r="F130" s="52"/>
      <c r="G130" s="52"/>
    </row>
    <row r="131" spans="1:7" ht="12.75">
      <c r="A131" s="19"/>
      <c r="B131" s="144"/>
      <c r="C131" s="43"/>
      <c r="D131" s="141"/>
      <c r="E131" s="52"/>
      <c r="F131" s="52"/>
      <c r="G131" s="52"/>
    </row>
    <row r="132" spans="1:7" ht="12.75">
      <c r="A132" s="19">
        <v>41</v>
      </c>
      <c r="B132" s="146" t="s">
        <v>221</v>
      </c>
      <c r="C132" s="43" t="s">
        <v>294</v>
      </c>
      <c r="D132" s="44">
        <f>SUM(D133:D135)</f>
        <v>1.8499999999999999</v>
      </c>
      <c r="E132" s="52"/>
      <c r="F132" s="52"/>
      <c r="G132" s="52"/>
    </row>
    <row r="133" spans="1:7" ht="12.75">
      <c r="A133" s="19"/>
      <c r="B133" s="145" t="s">
        <v>222</v>
      </c>
      <c r="C133" s="43" t="s">
        <v>294</v>
      </c>
      <c r="D133" s="141">
        <v>0.21</v>
      </c>
      <c r="E133" s="52"/>
      <c r="F133" s="52"/>
      <c r="G133" s="52"/>
    </row>
    <row r="134" spans="1:7" ht="12.75">
      <c r="A134" s="19"/>
      <c r="B134" s="145" t="s">
        <v>223</v>
      </c>
      <c r="C134" s="43" t="s">
        <v>294</v>
      </c>
      <c r="D134" s="141">
        <v>0.24</v>
      </c>
      <c r="E134" s="52"/>
      <c r="F134" s="52"/>
      <c r="G134" s="52"/>
    </row>
    <row r="135" spans="1:7" ht="12.75">
      <c r="A135" s="19"/>
      <c r="B135" s="145" t="s">
        <v>174</v>
      </c>
      <c r="C135" s="43" t="s">
        <v>294</v>
      </c>
      <c r="D135" s="141">
        <v>1.4</v>
      </c>
      <c r="E135" s="52"/>
      <c r="F135" s="52"/>
      <c r="G135" s="52"/>
    </row>
    <row r="136" spans="1:7" ht="12.75">
      <c r="A136" s="19"/>
      <c r="B136" s="147" t="s">
        <v>224</v>
      </c>
      <c r="C136" s="43" t="s">
        <v>325</v>
      </c>
      <c r="D136" s="94">
        <f>10*D132</f>
        <v>18.5</v>
      </c>
      <c r="E136" s="52"/>
      <c r="F136" s="52"/>
      <c r="G136" s="52"/>
    </row>
    <row r="137" spans="1:7" ht="8.25" customHeight="1">
      <c r="A137" s="19"/>
      <c r="B137" s="147"/>
      <c r="C137" s="43"/>
      <c r="D137" s="94"/>
      <c r="E137" s="52"/>
      <c r="F137" s="52"/>
      <c r="G137" s="52"/>
    </row>
    <row r="138" spans="1:7" ht="24">
      <c r="A138" s="19">
        <v>42</v>
      </c>
      <c r="B138" s="146" t="s">
        <v>225</v>
      </c>
      <c r="C138" s="43" t="s">
        <v>291</v>
      </c>
      <c r="D138" s="94">
        <v>30</v>
      </c>
      <c r="E138" s="52"/>
      <c r="F138" s="52"/>
      <c r="G138" s="52"/>
    </row>
    <row r="139" spans="1:7" ht="12.75">
      <c r="A139" s="19"/>
      <c r="B139" s="23"/>
      <c r="C139" s="43"/>
      <c r="D139" s="28"/>
      <c r="E139" s="52"/>
      <c r="F139" s="52"/>
      <c r="G139" s="52"/>
    </row>
    <row r="140" spans="1:7" ht="12.75">
      <c r="A140" s="19">
        <v>43</v>
      </c>
      <c r="B140" s="144" t="s">
        <v>226</v>
      </c>
      <c r="C140" s="43" t="s">
        <v>291</v>
      </c>
      <c r="D140" s="94">
        <v>75.9</v>
      </c>
      <c r="E140" s="52"/>
      <c r="F140" s="52"/>
      <c r="G140" s="52"/>
    </row>
    <row r="141" spans="1:7" ht="12.75">
      <c r="A141" s="19"/>
      <c r="B141" s="144"/>
      <c r="C141" s="43"/>
      <c r="D141" s="141"/>
      <c r="E141" s="52"/>
      <c r="F141" s="52"/>
      <c r="G141" s="52"/>
    </row>
    <row r="142" spans="1:7" ht="12.75">
      <c r="A142" s="19">
        <v>44</v>
      </c>
      <c r="B142" s="25" t="s">
        <v>186</v>
      </c>
      <c r="C142" s="19" t="s">
        <v>291</v>
      </c>
      <c r="D142" s="26">
        <v>75.9</v>
      </c>
      <c r="E142" s="52"/>
      <c r="F142" s="52"/>
      <c r="G142" s="52"/>
    </row>
    <row r="143" spans="1:7" ht="12.75">
      <c r="A143" s="19"/>
      <c r="B143" s="37"/>
      <c r="C143" s="157"/>
      <c r="D143" s="37"/>
      <c r="E143" s="52"/>
      <c r="F143" s="52"/>
      <c r="G143" s="52"/>
    </row>
    <row r="144" spans="1:7" ht="12.75">
      <c r="A144" s="19">
        <v>45</v>
      </c>
      <c r="B144" s="144" t="s">
        <v>227</v>
      </c>
      <c r="C144" s="43" t="s">
        <v>291</v>
      </c>
      <c r="D144" s="141">
        <f>22*0.7</f>
        <v>15.399999999999999</v>
      </c>
      <c r="E144" s="52"/>
      <c r="F144" s="52"/>
      <c r="G144" s="52"/>
    </row>
    <row r="145" spans="1:7" ht="12.75">
      <c r="A145" s="19"/>
      <c r="B145" s="23"/>
      <c r="C145" s="43"/>
      <c r="D145" s="24"/>
      <c r="E145" s="52"/>
      <c r="F145" s="52"/>
      <c r="G145" s="52"/>
    </row>
    <row r="146" spans="1:7" ht="13.5" thickBot="1">
      <c r="A146" s="92">
        <v>46</v>
      </c>
      <c r="B146" s="158" t="s">
        <v>228</v>
      </c>
      <c r="C146" s="92" t="s">
        <v>291</v>
      </c>
      <c r="D146" s="159">
        <f>D144</f>
        <v>15.399999999999999</v>
      </c>
      <c r="E146" s="104"/>
      <c r="F146" s="104"/>
      <c r="G146" s="104"/>
    </row>
    <row r="147" spans="1:7" ht="21" customHeight="1" thickBot="1" thickTop="1">
      <c r="A147" s="82"/>
      <c r="B147" s="97" t="s">
        <v>309</v>
      </c>
      <c r="C147" s="83"/>
      <c r="D147" s="95"/>
      <c r="E147" s="84"/>
      <c r="F147" s="93"/>
      <c r="G147" s="106"/>
    </row>
    <row r="148" spans="1:7" ht="13.5" thickTop="1">
      <c r="A148" s="70"/>
      <c r="B148" s="70"/>
      <c r="C148" s="70"/>
      <c r="D148" s="70"/>
      <c r="E148" s="70"/>
      <c r="F148" s="70"/>
      <c r="G148" s="70"/>
    </row>
    <row r="149" spans="1:7" ht="12.75">
      <c r="A149" s="71"/>
      <c r="B149" s="71"/>
      <c r="C149" s="71"/>
      <c r="D149" s="71"/>
      <c r="E149" s="71"/>
      <c r="F149" s="71"/>
      <c r="G149" s="71"/>
    </row>
    <row r="150" spans="1:7" ht="12.75">
      <c r="A150" s="70"/>
      <c r="B150" s="70"/>
      <c r="C150" s="70"/>
      <c r="D150" s="70"/>
      <c r="E150" s="70"/>
      <c r="F150" s="70"/>
      <c r="G150" s="70"/>
    </row>
    <row r="151" spans="1:7" ht="12.75">
      <c r="A151" s="71"/>
      <c r="B151" s="71"/>
      <c r="C151" s="71"/>
      <c r="D151" s="71"/>
      <c r="E151" s="71"/>
      <c r="F151" s="71"/>
      <c r="G151" s="71"/>
    </row>
  </sheetData>
  <mergeCells count="10">
    <mergeCell ref="A1:G1"/>
    <mergeCell ref="A2:G2"/>
    <mergeCell ref="A3:G3"/>
    <mergeCell ref="A5:G5"/>
    <mergeCell ref="A6:G6"/>
    <mergeCell ref="A14:G14"/>
    <mergeCell ref="A8:G8"/>
    <mergeCell ref="A9:G9"/>
    <mergeCell ref="A11:G11"/>
    <mergeCell ref="A12:G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G49"/>
  <sheetViews>
    <sheetView showZeros="0" tabSelected="1" workbookViewId="0" topLeftCell="A1">
      <selection activeCell="K7" sqref="A7:K107"/>
    </sheetView>
  </sheetViews>
  <sheetFormatPr defaultColWidth="9.140625" defaultRowHeight="12.75"/>
  <cols>
    <col min="1" max="1" width="5.7109375" style="0" customWidth="1"/>
    <col min="2" max="2" width="41.7109375" style="0" customWidth="1"/>
    <col min="3" max="7" width="9.00390625" style="0" customWidth="1"/>
  </cols>
  <sheetData>
    <row r="1" spans="1:7" ht="54" customHeight="1">
      <c r="A1" s="198" t="s">
        <v>340</v>
      </c>
      <c r="B1" s="199"/>
      <c r="C1" s="199"/>
      <c r="D1" s="199"/>
      <c r="E1" s="199"/>
      <c r="F1" s="199"/>
      <c r="G1" s="199"/>
    </row>
    <row r="2" spans="1:7" ht="12.75">
      <c r="A2" s="193" t="s">
        <v>331</v>
      </c>
      <c r="B2" s="193"/>
      <c r="C2" s="193"/>
      <c r="D2" s="193"/>
      <c r="E2" s="193"/>
      <c r="F2" s="193"/>
      <c r="G2" s="193"/>
    </row>
    <row r="3" spans="1:7" ht="12.75">
      <c r="A3" s="194" t="s">
        <v>13</v>
      </c>
      <c r="B3" s="194"/>
      <c r="C3" s="194"/>
      <c r="D3" s="194"/>
      <c r="E3" s="194"/>
      <c r="F3" s="194"/>
      <c r="G3" s="194"/>
    </row>
    <row r="4" spans="1:7" ht="12.75">
      <c r="A4" s="72"/>
      <c r="B4" s="72"/>
      <c r="C4" s="72"/>
      <c r="D4" s="72"/>
      <c r="E4" s="72"/>
      <c r="F4" s="72"/>
      <c r="G4" s="72"/>
    </row>
    <row r="5" spans="1:7" ht="12.75">
      <c r="A5" s="190" t="s">
        <v>313</v>
      </c>
      <c r="B5" s="190"/>
      <c r="C5" s="190"/>
      <c r="D5" s="190"/>
      <c r="E5" s="190"/>
      <c r="F5" s="190"/>
      <c r="G5" s="190"/>
    </row>
    <row r="6" spans="1:7" ht="25.5" customHeight="1">
      <c r="A6" s="192" t="s">
        <v>5</v>
      </c>
      <c r="B6" s="192"/>
      <c r="C6" s="192"/>
      <c r="D6" s="192"/>
      <c r="E6" s="192"/>
      <c r="F6" s="192"/>
      <c r="G6" s="192"/>
    </row>
    <row r="7" spans="1:7" ht="15.75">
      <c r="A7" s="200"/>
      <c r="B7" s="75"/>
      <c r="C7" s="75"/>
      <c r="D7" s="75"/>
      <c r="E7" s="75"/>
      <c r="F7" s="75"/>
      <c r="G7" s="75"/>
    </row>
    <row r="8" spans="1:7" ht="12.75">
      <c r="A8" s="190" t="s">
        <v>314</v>
      </c>
      <c r="B8" s="190"/>
      <c r="C8" s="190"/>
      <c r="D8" s="190"/>
      <c r="E8" s="190"/>
      <c r="F8" s="190"/>
      <c r="G8" s="190"/>
    </row>
    <row r="9" spans="1:7" ht="25.5" customHeight="1">
      <c r="A9" s="192" t="s">
        <v>5</v>
      </c>
      <c r="B9" s="192"/>
      <c r="C9" s="192"/>
      <c r="D9" s="192"/>
      <c r="E9" s="192"/>
      <c r="F9" s="192"/>
      <c r="G9" s="192"/>
    </row>
    <row r="10" spans="1:7" ht="12.75">
      <c r="A10" s="75"/>
      <c r="B10" s="75"/>
      <c r="C10" s="75"/>
      <c r="D10" s="75"/>
      <c r="E10" s="75"/>
      <c r="F10" s="75"/>
      <c r="G10" s="75"/>
    </row>
    <row r="11" spans="1:7" ht="12.75">
      <c r="A11" s="190" t="s">
        <v>315</v>
      </c>
      <c r="B11" s="190"/>
      <c r="C11" s="190"/>
      <c r="D11" s="190"/>
      <c r="E11" s="190"/>
      <c r="F11" s="190"/>
      <c r="G11" s="190"/>
    </row>
    <row r="12" spans="1:7" ht="12.75">
      <c r="A12" s="191" t="s">
        <v>6</v>
      </c>
      <c r="B12" s="191"/>
      <c r="C12" s="191"/>
      <c r="D12" s="191"/>
      <c r="E12" s="191"/>
      <c r="F12" s="191"/>
      <c r="G12" s="191"/>
    </row>
    <row r="13" spans="1:7" ht="12.75">
      <c r="A13" s="72"/>
      <c r="B13" s="72"/>
      <c r="C13" s="72"/>
      <c r="D13" s="72"/>
      <c r="E13" s="72"/>
      <c r="F13" s="72"/>
      <c r="G13" s="72"/>
    </row>
    <row r="14" spans="1:7" ht="12.75">
      <c r="A14" s="190" t="s">
        <v>8</v>
      </c>
      <c r="B14" s="191"/>
      <c r="C14" s="191"/>
      <c r="D14" s="191"/>
      <c r="E14" s="191"/>
      <c r="F14" s="191"/>
      <c r="G14" s="191"/>
    </row>
    <row r="15" spans="1:7" ht="12.75">
      <c r="A15" s="17"/>
      <c r="B15" s="76"/>
      <c r="C15" s="76"/>
      <c r="D15" s="76"/>
      <c r="E15" s="76"/>
      <c r="F15" s="76"/>
      <c r="G15" s="76"/>
    </row>
    <row r="16" spans="1:7" ht="12.75">
      <c r="A16" s="17" t="s">
        <v>288</v>
      </c>
      <c r="B16" s="17"/>
      <c r="C16" s="17"/>
      <c r="D16" s="17"/>
      <c r="E16" s="17"/>
      <c r="F16" s="17"/>
      <c r="G16" s="76"/>
    </row>
    <row r="17" spans="1:7" ht="12.75">
      <c r="A17" s="17"/>
      <c r="B17" s="17"/>
      <c r="C17" s="17"/>
      <c r="D17" s="17"/>
      <c r="E17" s="17"/>
      <c r="F17" s="17"/>
      <c r="G17" s="76"/>
    </row>
    <row r="18" spans="1:7" ht="12.75">
      <c r="A18" s="17" t="s">
        <v>316</v>
      </c>
      <c r="B18" s="17"/>
      <c r="C18" s="17"/>
      <c r="D18" s="17"/>
      <c r="E18" s="17"/>
      <c r="F18" s="17"/>
      <c r="G18" s="76"/>
    </row>
    <row r="19" spans="1:7" ht="12.75">
      <c r="A19" s="76"/>
      <c r="B19" s="76"/>
      <c r="C19" s="76"/>
      <c r="D19" s="76"/>
      <c r="E19" s="76"/>
      <c r="F19" s="76"/>
      <c r="G19" s="76"/>
    </row>
    <row r="20" spans="1:7" ht="12.75">
      <c r="A20" s="17" t="s">
        <v>9</v>
      </c>
      <c r="B20" s="76"/>
      <c r="C20" s="76"/>
      <c r="D20" s="76"/>
      <c r="E20" s="76"/>
      <c r="F20" s="76"/>
      <c r="G20" s="76"/>
    </row>
    <row r="21" spans="1:7" ht="12.75">
      <c r="A21" s="76"/>
      <c r="B21" s="76"/>
      <c r="C21" s="76"/>
      <c r="D21" s="76"/>
      <c r="E21" s="76"/>
      <c r="F21" s="76"/>
      <c r="G21" s="76"/>
    </row>
    <row r="22" spans="1:7" ht="57.75">
      <c r="A22" s="77" t="s">
        <v>310</v>
      </c>
      <c r="B22" s="78" t="s">
        <v>317</v>
      </c>
      <c r="C22" s="77" t="s">
        <v>2</v>
      </c>
      <c r="D22" s="77" t="s">
        <v>311</v>
      </c>
      <c r="E22" s="79" t="s">
        <v>318</v>
      </c>
      <c r="F22" s="80" t="s">
        <v>319</v>
      </c>
      <c r="G22" s="81" t="s">
        <v>320</v>
      </c>
    </row>
    <row r="23" spans="1:7" ht="12.75">
      <c r="A23" s="12">
        <v>1</v>
      </c>
      <c r="B23" s="13">
        <v>2</v>
      </c>
      <c r="C23" s="14">
        <v>3</v>
      </c>
      <c r="D23" s="14">
        <v>4</v>
      </c>
      <c r="E23" s="14">
        <v>5</v>
      </c>
      <c r="F23" s="14">
        <v>6</v>
      </c>
      <c r="G23" s="14">
        <v>7</v>
      </c>
    </row>
    <row r="24" spans="1:7" ht="12.75">
      <c r="A24" s="57"/>
      <c r="B24" s="33"/>
      <c r="C24" s="29"/>
      <c r="D24" s="29"/>
      <c r="E24" s="45"/>
      <c r="F24" s="45"/>
      <c r="G24" s="45">
        <f>E24*F24</f>
        <v>0</v>
      </c>
    </row>
    <row r="25" spans="1:7" ht="24">
      <c r="A25" s="19">
        <v>1</v>
      </c>
      <c r="B25" s="47" t="s">
        <v>230</v>
      </c>
      <c r="C25" s="22" t="s">
        <v>305</v>
      </c>
      <c r="D25" s="24">
        <v>1</v>
      </c>
      <c r="E25" s="45"/>
      <c r="F25" s="45"/>
      <c r="G25" s="45"/>
    </row>
    <row r="26" spans="1:7" ht="12.75">
      <c r="A26" s="19"/>
      <c r="B26" s="46"/>
      <c r="C26" s="22"/>
      <c r="D26" s="24"/>
      <c r="E26" s="45"/>
      <c r="F26" s="45"/>
      <c r="G26" s="45"/>
    </row>
    <row r="27" spans="1:7" ht="36">
      <c r="A27" s="19">
        <v>2</v>
      </c>
      <c r="B27" s="167" t="s">
        <v>231</v>
      </c>
      <c r="C27" s="22" t="s">
        <v>305</v>
      </c>
      <c r="D27" s="168">
        <v>4</v>
      </c>
      <c r="E27" s="45"/>
      <c r="F27" s="45"/>
      <c r="G27" s="45"/>
    </row>
    <row r="28" spans="1:7" ht="12.75">
      <c r="A28" s="19"/>
      <c r="B28" s="46"/>
      <c r="C28" s="22"/>
      <c r="D28" s="24"/>
      <c r="E28" s="45"/>
      <c r="F28" s="45"/>
      <c r="G28" s="45"/>
    </row>
    <row r="29" spans="1:7" ht="12.75">
      <c r="A29" s="19">
        <v>3</v>
      </c>
      <c r="B29" s="47" t="s">
        <v>232</v>
      </c>
      <c r="C29" s="22" t="s">
        <v>305</v>
      </c>
      <c r="D29" s="24">
        <v>2</v>
      </c>
      <c r="E29" s="45"/>
      <c r="F29" s="45"/>
      <c r="G29" s="45"/>
    </row>
    <row r="30" spans="1:7" ht="12.75" customHeight="1">
      <c r="A30" s="19"/>
      <c r="B30" s="36"/>
      <c r="C30" s="22"/>
      <c r="D30" s="24"/>
      <c r="E30" s="45"/>
      <c r="F30" s="45"/>
      <c r="G30" s="45"/>
    </row>
    <row r="31" spans="1:7" ht="24">
      <c r="A31" s="19">
        <v>4</v>
      </c>
      <c r="B31" s="47" t="s">
        <v>233</v>
      </c>
      <c r="C31" s="22" t="s">
        <v>305</v>
      </c>
      <c r="D31" s="24">
        <v>1</v>
      </c>
      <c r="E31" s="45"/>
      <c r="F31" s="45"/>
      <c r="G31" s="45"/>
    </row>
    <row r="32" spans="1:7" ht="12.75">
      <c r="A32" s="19"/>
      <c r="B32" s="36"/>
      <c r="C32" s="22"/>
      <c r="D32" s="24"/>
      <c r="E32" s="45"/>
      <c r="F32" s="45"/>
      <c r="G32" s="45"/>
    </row>
    <row r="33" spans="1:7" ht="21" customHeight="1">
      <c r="A33" s="19">
        <v>5</v>
      </c>
      <c r="B33" s="25" t="s">
        <v>234</v>
      </c>
      <c r="C33" s="22" t="s">
        <v>305</v>
      </c>
      <c r="D33" s="24">
        <v>1</v>
      </c>
      <c r="E33" s="45"/>
      <c r="F33" s="45"/>
      <c r="G33" s="45"/>
    </row>
    <row r="34" spans="1:7" ht="12.75">
      <c r="A34" s="19"/>
      <c r="B34" s="23"/>
      <c r="C34" s="22"/>
      <c r="D34" s="24"/>
      <c r="E34" s="45"/>
      <c r="F34" s="45"/>
      <c r="G34" s="45"/>
    </row>
    <row r="35" spans="1:7" ht="24">
      <c r="A35" s="19">
        <v>6</v>
      </c>
      <c r="B35" s="27" t="s">
        <v>235</v>
      </c>
      <c r="C35" s="22" t="s">
        <v>236</v>
      </c>
      <c r="D35" s="24">
        <v>1</v>
      </c>
      <c r="E35" s="45"/>
      <c r="F35" s="45"/>
      <c r="G35" s="45"/>
    </row>
    <row r="36" spans="1:7" ht="12.75">
      <c r="A36" s="19"/>
      <c r="B36" s="23"/>
      <c r="C36" s="22"/>
      <c r="D36" s="24"/>
      <c r="E36" s="45"/>
      <c r="F36" s="45"/>
      <c r="G36" s="45"/>
    </row>
    <row r="37" spans="1:7" ht="24">
      <c r="A37" s="19">
        <v>7</v>
      </c>
      <c r="B37" s="27" t="s">
        <v>237</v>
      </c>
      <c r="C37" s="22" t="s">
        <v>305</v>
      </c>
      <c r="D37" s="24">
        <v>1</v>
      </c>
      <c r="E37" s="45"/>
      <c r="F37" s="45"/>
      <c r="G37" s="45"/>
    </row>
    <row r="38" spans="1:7" ht="12.75">
      <c r="A38" s="19"/>
      <c r="B38" s="23"/>
      <c r="C38" s="22"/>
      <c r="D38" s="24"/>
      <c r="E38" s="45"/>
      <c r="F38" s="45"/>
      <c r="G38" s="45"/>
    </row>
    <row r="39" spans="1:7" ht="24">
      <c r="A39" s="19">
        <v>8</v>
      </c>
      <c r="B39" s="47" t="s">
        <v>238</v>
      </c>
      <c r="C39" s="30" t="s">
        <v>305</v>
      </c>
      <c r="D39" s="20">
        <v>1</v>
      </c>
      <c r="E39" s="45"/>
      <c r="F39" s="45"/>
      <c r="G39" s="45"/>
    </row>
    <row r="40" spans="1:7" ht="12.75">
      <c r="A40" s="19"/>
      <c r="B40" s="23"/>
      <c r="C40" s="30"/>
      <c r="D40" s="20"/>
      <c r="E40" s="45"/>
      <c r="F40" s="45"/>
      <c r="G40" s="45"/>
    </row>
    <row r="41" spans="1:7" ht="24">
      <c r="A41" s="19">
        <v>9</v>
      </c>
      <c r="B41" s="27" t="s">
        <v>239</v>
      </c>
      <c r="C41" s="30" t="s">
        <v>305</v>
      </c>
      <c r="D41" s="24">
        <v>1</v>
      </c>
      <c r="E41" s="45"/>
      <c r="F41" s="45"/>
      <c r="G41" s="45"/>
    </row>
    <row r="42" spans="1:7" ht="13.5" thickBot="1">
      <c r="A42" s="88"/>
      <c r="B42" s="111"/>
      <c r="C42" s="90"/>
      <c r="D42" s="90"/>
      <c r="E42" s="91"/>
      <c r="F42" s="91"/>
      <c r="G42" s="91"/>
    </row>
    <row r="43" spans="1:7" ht="18.75" customHeight="1" thickBot="1" thickTop="1">
      <c r="A43" s="82"/>
      <c r="B43" s="97" t="s">
        <v>309</v>
      </c>
      <c r="C43" s="83"/>
      <c r="D43" s="95"/>
      <c r="E43" s="84"/>
      <c r="F43" s="93"/>
      <c r="G43" s="106"/>
    </row>
    <row r="44" spans="1:7" ht="9" customHeight="1" thickTop="1">
      <c r="A44" s="15"/>
      <c r="B44" s="16"/>
      <c r="C44" s="16"/>
      <c r="D44" s="16"/>
      <c r="E44" s="16"/>
      <c r="F44" s="16"/>
      <c r="G44" s="16"/>
    </row>
    <row r="45" spans="1:7" ht="12.75">
      <c r="A45" s="9"/>
      <c r="B45" s="9"/>
      <c r="C45" s="9"/>
      <c r="D45" s="9"/>
      <c r="E45" s="9"/>
      <c r="F45" s="9"/>
      <c r="G45" s="9"/>
    </row>
    <row r="46" spans="1:7" ht="11.25" customHeight="1">
      <c r="A46" s="10"/>
      <c r="B46" s="10"/>
      <c r="C46" s="10"/>
      <c r="D46" s="10"/>
      <c r="E46" s="10"/>
      <c r="F46" s="10"/>
      <c r="G46" s="10"/>
    </row>
    <row r="47" spans="1:7" ht="12.75">
      <c r="A47" s="9"/>
      <c r="B47" s="9"/>
      <c r="C47" s="9"/>
      <c r="D47" s="9"/>
      <c r="E47" s="9"/>
      <c r="F47" s="9"/>
      <c r="G47" s="9"/>
    </row>
    <row r="48" spans="1:7" ht="12.75">
      <c r="A48" s="10"/>
      <c r="B48" s="10"/>
      <c r="C48" s="10"/>
      <c r="D48" s="10"/>
      <c r="E48" s="10"/>
      <c r="F48" s="10"/>
      <c r="G48" s="10"/>
    </row>
    <row r="49" spans="1:7" ht="12.75">
      <c r="A49" s="8"/>
      <c r="B49" s="8"/>
      <c r="C49" s="8"/>
      <c r="D49" s="8"/>
      <c r="E49" s="8"/>
      <c r="F49" s="8"/>
      <c r="G49" s="8"/>
    </row>
  </sheetData>
  <mergeCells count="10">
    <mergeCell ref="A1:G1"/>
    <mergeCell ref="A2:G2"/>
    <mergeCell ref="A3:G3"/>
    <mergeCell ref="A5:G5"/>
    <mergeCell ref="A6:G6"/>
    <mergeCell ref="A14:G14"/>
    <mergeCell ref="A8:G8"/>
    <mergeCell ref="A9:G9"/>
    <mergeCell ref="A11:G11"/>
    <mergeCell ref="A12:G12"/>
  </mergeCells>
  <printOptions/>
  <pageMargins left="0.5511811023622047" right="0.5511811023622047" top="0.5905511811023623" bottom="0.5905511811023623" header="0.31496062992125984" footer="0.31496062992125984"/>
  <pageSetup horizontalDpi="600" verticalDpi="600" orientation="portrait" paperSize="9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G88"/>
  <sheetViews>
    <sheetView showZeros="0" tabSelected="1" workbookViewId="0" topLeftCell="A1">
      <selection activeCell="K7" sqref="A7:K107"/>
    </sheetView>
  </sheetViews>
  <sheetFormatPr defaultColWidth="9.140625" defaultRowHeight="12.75"/>
  <cols>
    <col min="1" max="1" width="5.7109375" style="0" customWidth="1"/>
    <col min="2" max="2" width="41.7109375" style="0" customWidth="1"/>
    <col min="3" max="7" width="9.00390625" style="0" customWidth="1"/>
  </cols>
  <sheetData>
    <row r="1" spans="1:7" ht="54" customHeight="1">
      <c r="A1" s="198" t="s">
        <v>340</v>
      </c>
      <c r="B1" s="199"/>
      <c r="C1" s="199"/>
      <c r="D1" s="199"/>
      <c r="E1" s="199"/>
      <c r="F1" s="199"/>
      <c r="G1" s="199"/>
    </row>
    <row r="2" spans="1:7" ht="12.75">
      <c r="A2" s="193" t="s">
        <v>332</v>
      </c>
      <c r="B2" s="193"/>
      <c r="C2" s="193"/>
      <c r="D2" s="193"/>
      <c r="E2" s="193"/>
      <c r="F2" s="193"/>
      <c r="G2" s="193"/>
    </row>
    <row r="3" spans="1:7" ht="12.75">
      <c r="A3" s="194" t="s">
        <v>0</v>
      </c>
      <c r="B3" s="194"/>
      <c r="C3" s="194"/>
      <c r="D3" s="194"/>
      <c r="E3" s="194"/>
      <c r="F3" s="194"/>
      <c r="G3" s="194"/>
    </row>
    <row r="4" spans="1:7" ht="12.75">
      <c r="A4" s="72"/>
      <c r="B4" s="72"/>
      <c r="C4" s="72"/>
      <c r="D4" s="72"/>
      <c r="E4" s="72"/>
      <c r="F4" s="72"/>
      <c r="G4" s="72"/>
    </row>
    <row r="5" spans="1:7" ht="12.75">
      <c r="A5" s="190" t="s">
        <v>313</v>
      </c>
      <c r="B5" s="190"/>
      <c r="C5" s="190"/>
      <c r="D5" s="190"/>
      <c r="E5" s="190"/>
      <c r="F5" s="190"/>
      <c r="G5" s="190"/>
    </row>
    <row r="6" spans="1:7" ht="25.5" customHeight="1">
      <c r="A6" s="192" t="s">
        <v>5</v>
      </c>
      <c r="B6" s="192"/>
      <c r="C6" s="192"/>
      <c r="D6" s="192"/>
      <c r="E6" s="192"/>
      <c r="F6" s="192"/>
      <c r="G6" s="192"/>
    </row>
    <row r="7" spans="1:7" ht="15.75">
      <c r="A7" s="200"/>
      <c r="B7" s="75"/>
      <c r="C7" s="75"/>
      <c r="D7" s="75"/>
      <c r="E7" s="75"/>
      <c r="F7" s="75"/>
      <c r="G7" s="75"/>
    </row>
    <row r="8" spans="1:7" ht="12.75">
      <c r="A8" s="190" t="s">
        <v>314</v>
      </c>
      <c r="B8" s="190"/>
      <c r="C8" s="190"/>
      <c r="D8" s="190"/>
      <c r="E8" s="190"/>
      <c r="F8" s="190"/>
      <c r="G8" s="190"/>
    </row>
    <row r="9" spans="1:7" ht="25.5" customHeight="1">
      <c r="A9" s="192" t="s">
        <v>5</v>
      </c>
      <c r="B9" s="192"/>
      <c r="C9" s="192"/>
      <c r="D9" s="192"/>
      <c r="E9" s="192"/>
      <c r="F9" s="192"/>
      <c r="G9" s="192"/>
    </row>
    <row r="10" spans="1:7" ht="12.75">
      <c r="A10" s="75"/>
      <c r="B10" s="75"/>
      <c r="C10" s="75"/>
      <c r="D10" s="75"/>
      <c r="E10" s="75"/>
      <c r="F10" s="75"/>
      <c r="G10" s="75"/>
    </row>
    <row r="11" spans="1:7" ht="12.75">
      <c r="A11" s="190" t="s">
        <v>315</v>
      </c>
      <c r="B11" s="190"/>
      <c r="C11" s="190"/>
      <c r="D11" s="190"/>
      <c r="E11" s="190"/>
      <c r="F11" s="190"/>
      <c r="G11" s="190"/>
    </row>
    <row r="12" spans="1:7" ht="12.75">
      <c r="A12" s="191" t="s">
        <v>6</v>
      </c>
      <c r="B12" s="191"/>
      <c r="C12" s="191"/>
      <c r="D12" s="191"/>
      <c r="E12" s="191"/>
      <c r="F12" s="191"/>
      <c r="G12" s="191"/>
    </row>
    <row r="13" spans="1:7" ht="12.75">
      <c r="A13" s="72"/>
      <c r="B13" s="72"/>
      <c r="C13" s="72"/>
      <c r="D13" s="72"/>
      <c r="E13" s="72"/>
      <c r="F13" s="72"/>
      <c r="G13" s="72"/>
    </row>
    <row r="14" spans="1:7" ht="12.75">
      <c r="A14" s="190" t="s">
        <v>8</v>
      </c>
      <c r="B14" s="191"/>
      <c r="C14" s="191"/>
      <c r="D14" s="191"/>
      <c r="E14" s="191"/>
      <c r="F14" s="191"/>
      <c r="G14" s="191"/>
    </row>
    <row r="15" spans="1:7" ht="12.75">
      <c r="A15" s="17"/>
      <c r="B15" s="76"/>
      <c r="C15" s="76"/>
      <c r="D15" s="76"/>
      <c r="E15" s="76"/>
      <c r="F15" s="76"/>
      <c r="G15" s="76"/>
    </row>
    <row r="16" spans="1:7" ht="12.75">
      <c r="A16" s="17" t="s">
        <v>289</v>
      </c>
      <c r="B16" s="17"/>
      <c r="C16" s="17"/>
      <c r="D16" s="17"/>
      <c r="E16" s="17"/>
      <c r="F16" s="17"/>
      <c r="G16" s="76"/>
    </row>
    <row r="17" spans="1:7" ht="12.75">
      <c r="A17" s="17"/>
      <c r="B17" s="17"/>
      <c r="C17" s="17"/>
      <c r="D17" s="17"/>
      <c r="E17" s="17"/>
      <c r="F17" s="17"/>
      <c r="G17" s="76"/>
    </row>
    <row r="18" spans="1:7" ht="12.75">
      <c r="A18" s="17" t="s">
        <v>316</v>
      </c>
      <c r="B18" s="17"/>
      <c r="C18" s="17"/>
      <c r="D18" s="17"/>
      <c r="E18" s="17"/>
      <c r="F18" s="17"/>
      <c r="G18" s="76"/>
    </row>
    <row r="19" spans="1:7" ht="12.75">
      <c r="A19" s="76"/>
      <c r="B19" s="76"/>
      <c r="C19" s="76"/>
      <c r="D19" s="76"/>
      <c r="E19" s="76"/>
      <c r="F19" s="76"/>
      <c r="G19" s="76"/>
    </row>
    <row r="20" spans="1:7" ht="12.75">
      <c r="A20" s="17" t="s">
        <v>9</v>
      </c>
      <c r="B20" s="76"/>
      <c r="C20" s="76"/>
      <c r="D20" s="76"/>
      <c r="E20" s="76"/>
      <c r="F20" s="76"/>
      <c r="G20" s="76"/>
    </row>
    <row r="21" spans="1:7" ht="12.75">
      <c r="A21" s="76"/>
      <c r="B21" s="76"/>
      <c r="C21" s="76"/>
      <c r="D21" s="76"/>
      <c r="E21" s="76"/>
      <c r="F21" s="76"/>
      <c r="G21" s="76"/>
    </row>
    <row r="22" spans="1:7" ht="57.75">
      <c r="A22" s="77" t="s">
        <v>310</v>
      </c>
      <c r="B22" s="78" t="s">
        <v>317</v>
      </c>
      <c r="C22" s="77" t="s">
        <v>2</v>
      </c>
      <c r="D22" s="77" t="s">
        <v>311</v>
      </c>
      <c r="E22" s="79" t="s">
        <v>318</v>
      </c>
      <c r="F22" s="80" t="s">
        <v>319</v>
      </c>
      <c r="G22" s="81" t="s">
        <v>320</v>
      </c>
    </row>
    <row r="23" spans="1:7" ht="12.75">
      <c r="A23" s="12">
        <v>1</v>
      </c>
      <c r="B23" s="13">
        <v>2</v>
      </c>
      <c r="C23" s="14">
        <v>3</v>
      </c>
      <c r="D23" s="14">
        <v>4</v>
      </c>
      <c r="E23" s="14">
        <v>5</v>
      </c>
      <c r="F23" s="14">
        <v>6</v>
      </c>
      <c r="G23" s="14">
        <v>7</v>
      </c>
    </row>
    <row r="24" spans="1:7" ht="12.75">
      <c r="A24" s="57"/>
      <c r="B24" s="33"/>
      <c r="C24" s="29"/>
      <c r="D24" s="29"/>
      <c r="E24" s="45"/>
      <c r="F24" s="45"/>
      <c r="G24" s="45">
        <f>E24*F24</f>
        <v>0</v>
      </c>
    </row>
    <row r="25" spans="1:7" ht="13.5" customHeight="1">
      <c r="A25" s="19"/>
      <c r="B25" s="169" t="s">
        <v>240</v>
      </c>
      <c r="C25" s="22"/>
      <c r="D25" s="168"/>
      <c r="E25" s="45"/>
      <c r="F25" s="45"/>
      <c r="G25" s="45"/>
    </row>
    <row r="26" spans="1:7" s="18" customFormat="1" ht="12.75">
      <c r="A26" s="19">
        <v>1</v>
      </c>
      <c r="B26" s="170" t="s">
        <v>241</v>
      </c>
      <c r="C26" s="22" t="s">
        <v>326</v>
      </c>
      <c r="D26" s="168">
        <v>1</v>
      </c>
      <c r="E26" s="45"/>
      <c r="F26" s="45"/>
      <c r="G26" s="45"/>
    </row>
    <row r="27" spans="1:7" s="18" customFormat="1" ht="12.75">
      <c r="A27" s="19"/>
      <c r="B27" s="170"/>
      <c r="C27" s="22"/>
      <c r="D27" s="168"/>
      <c r="E27" s="45"/>
      <c r="F27" s="45"/>
      <c r="G27" s="45"/>
    </row>
    <row r="28" spans="1:7" s="18" customFormat="1" ht="12.75">
      <c r="A28" s="19">
        <v>2</v>
      </c>
      <c r="B28" s="47" t="s">
        <v>242</v>
      </c>
      <c r="C28" s="19" t="s">
        <v>326</v>
      </c>
      <c r="D28" s="26">
        <v>1</v>
      </c>
      <c r="E28" s="45"/>
      <c r="F28" s="45"/>
      <c r="G28" s="45"/>
    </row>
    <row r="29" spans="1:7" s="18" customFormat="1" ht="12.75">
      <c r="A29" s="19"/>
      <c r="B29" s="23"/>
      <c r="C29" s="19"/>
      <c r="D29" s="26"/>
      <c r="E29" s="45"/>
      <c r="F29" s="45"/>
      <c r="G29" s="45"/>
    </row>
    <row r="30" spans="1:7" s="18" customFormat="1" ht="12.75">
      <c r="A30" s="19"/>
      <c r="B30" s="138" t="s">
        <v>243</v>
      </c>
      <c r="C30" s="19"/>
      <c r="D30" s="24"/>
      <c r="E30" s="45"/>
      <c r="F30" s="45"/>
      <c r="G30" s="45"/>
    </row>
    <row r="31" spans="1:7" s="18" customFormat="1" ht="12.75">
      <c r="A31" s="19"/>
      <c r="B31" s="138"/>
      <c r="C31" s="19"/>
      <c r="D31" s="24"/>
      <c r="E31" s="45"/>
      <c r="F31" s="45"/>
      <c r="G31" s="45"/>
    </row>
    <row r="32" spans="1:7" s="18" customFormat="1" ht="12.75">
      <c r="A32" s="19">
        <v>3</v>
      </c>
      <c r="B32" s="171" t="s">
        <v>244</v>
      </c>
      <c r="C32" s="172" t="s">
        <v>312</v>
      </c>
      <c r="D32" s="173">
        <v>1</v>
      </c>
      <c r="E32" s="45"/>
      <c r="F32" s="45"/>
      <c r="G32" s="45"/>
    </row>
    <row r="33" spans="1:7" s="18" customFormat="1" ht="12.75">
      <c r="A33" s="19"/>
      <c r="B33" s="174" t="s">
        <v>245</v>
      </c>
      <c r="C33" s="172" t="s">
        <v>293</v>
      </c>
      <c r="D33" s="173">
        <v>1</v>
      </c>
      <c r="E33" s="45"/>
      <c r="F33" s="45"/>
      <c r="G33" s="45"/>
    </row>
    <row r="34" spans="1:7" s="18" customFormat="1" ht="12.75">
      <c r="A34" s="19"/>
      <c r="B34" s="175" t="s">
        <v>246</v>
      </c>
      <c r="C34" s="172" t="s">
        <v>293</v>
      </c>
      <c r="D34" s="173">
        <v>4</v>
      </c>
      <c r="E34" s="45"/>
      <c r="F34" s="45"/>
      <c r="G34" s="45"/>
    </row>
    <row r="35" spans="1:7" s="18" customFormat="1" ht="12.75">
      <c r="A35" s="19"/>
      <c r="B35" s="175" t="s">
        <v>247</v>
      </c>
      <c r="C35" s="172" t="s">
        <v>293</v>
      </c>
      <c r="D35" s="173">
        <v>3</v>
      </c>
      <c r="E35" s="45"/>
      <c r="F35" s="45"/>
      <c r="G35" s="45"/>
    </row>
    <row r="36" spans="1:7" s="18" customFormat="1" ht="12.75">
      <c r="A36" s="19"/>
      <c r="B36" s="175" t="s">
        <v>248</v>
      </c>
      <c r="C36" s="172" t="s">
        <v>298</v>
      </c>
      <c r="D36" s="173">
        <v>1</v>
      </c>
      <c r="E36" s="45"/>
      <c r="F36" s="45"/>
      <c r="G36" s="45"/>
    </row>
    <row r="37" spans="1:7" s="18" customFormat="1" ht="12.75">
      <c r="A37" s="19"/>
      <c r="B37" s="175" t="s">
        <v>249</v>
      </c>
      <c r="C37" s="172" t="s">
        <v>293</v>
      </c>
      <c r="D37" s="173">
        <v>2</v>
      </c>
      <c r="E37" s="45"/>
      <c r="F37" s="45"/>
      <c r="G37" s="45"/>
    </row>
    <row r="38" spans="1:7" s="18" customFormat="1" ht="12.75">
      <c r="A38" s="19"/>
      <c r="B38" s="175" t="s">
        <v>250</v>
      </c>
      <c r="C38" s="172" t="s">
        <v>312</v>
      </c>
      <c r="D38" s="173">
        <v>1</v>
      </c>
      <c r="E38" s="45"/>
      <c r="F38" s="45"/>
      <c r="G38" s="45"/>
    </row>
    <row r="39" spans="1:7" s="18" customFormat="1" ht="12.75">
      <c r="A39" s="19"/>
      <c r="B39" s="138"/>
      <c r="C39" s="19"/>
      <c r="D39" s="24"/>
      <c r="E39" s="45"/>
      <c r="F39" s="45"/>
      <c r="G39" s="45"/>
    </row>
    <row r="40" spans="1:7" s="18" customFormat="1" ht="12.75">
      <c r="A40" s="19"/>
      <c r="B40" s="138" t="s">
        <v>251</v>
      </c>
      <c r="C40" s="19"/>
      <c r="D40" s="24"/>
      <c r="E40" s="45"/>
      <c r="F40" s="45"/>
      <c r="G40" s="45"/>
    </row>
    <row r="41" spans="1:7" s="18" customFormat="1" ht="12.75">
      <c r="A41" s="19"/>
      <c r="B41" s="138"/>
      <c r="C41" s="19"/>
      <c r="D41" s="24"/>
      <c r="E41" s="45"/>
      <c r="F41" s="45"/>
      <c r="G41" s="45"/>
    </row>
    <row r="42" spans="1:7" s="18" customFormat="1" ht="12.75">
      <c r="A42" s="19">
        <v>4</v>
      </c>
      <c r="B42" s="27" t="s">
        <v>252</v>
      </c>
      <c r="C42" s="19" t="s">
        <v>305</v>
      </c>
      <c r="D42" s="24">
        <v>6</v>
      </c>
      <c r="E42" s="45"/>
      <c r="F42" s="45"/>
      <c r="G42" s="45"/>
    </row>
    <row r="43" spans="1:7" s="18" customFormat="1" ht="12.75">
      <c r="A43" s="19">
        <v>5</v>
      </c>
      <c r="B43" s="27" t="s">
        <v>253</v>
      </c>
      <c r="C43" s="19" t="s">
        <v>296</v>
      </c>
      <c r="D43" s="24">
        <v>12</v>
      </c>
      <c r="E43" s="45"/>
      <c r="F43" s="45"/>
      <c r="G43" s="45"/>
    </row>
    <row r="44" spans="1:7" s="18" customFormat="1" ht="12.75">
      <c r="A44" s="19">
        <v>6</v>
      </c>
      <c r="B44" s="27" t="s">
        <v>254</v>
      </c>
      <c r="C44" s="19" t="s">
        <v>305</v>
      </c>
      <c r="D44" s="24">
        <v>4</v>
      </c>
      <c r="E44" s="45"/>
      <c r="F44" s="45"/>
      <c r="G44" s="45"/>
    </row>
    <row r="45" spans="1:7" s="18" customFormat="1" ht="12.75">
      <c r="A45" s="19">
        <v>7</v>
      </c>
      <c r="B45" s="27" t="s">
        <v>255</v>
      </c>
      <c r="C45" s="19" t="s">
        <v>296</v>
      </c>
      <c r="D45" s="24">
        <v>8</v>
      </c>
      <c r="E45" s="45"/>
      <c r="F45" s="45"/>
      <c r="G45" s="45"/>
    </row>
    <row r="46" spans="1:7" s="18" customFormat="1" ht="12.75">
      <c r="A46" s="19"/>
      <c r="B46" s="138"/>
      <c r="C46" s="19"/>
      <c r="D46" s="24"/>
      <c r="E46" s="45"/>
      <c r="F46" s="45"/>
      <c r="G46" s="45"/>
    </row>
    <row r="47" spans="1:7" s="18" customFormat="1" ht="12.75">
      <c r="A47" s="19"/>
      <c r="B47" s="138" t="s">
        <v>256</v>
      </c>
      <c r="C47" s="19"/>
      <c r="D47" s="24"/>
      <c r="E47" s="45"/>
      <c r="F47" s="45"/>
      <c r="G47" s="45"/>
    </row>
    <row r="48" spans="1:7" s="18" customFormat="1" ht="12.75">
      <c r="A48" s="19"/>
      <c r="B48" s="138"/>
      <c r="C48" s="19"/>
      <c r="D48" s="24"/>
      <c r="E48" s="45"/>
      <c r="F48" s="45"/>
      <c r="G48" s="45"/>
    </row>
    <row r="49" spans="1:7" s="18" customFormat="1" ht="12.75">
      <c r="A49" s="19">
        <v>8</v>
      </c>
      <c r="B49" s="27" t="s">
        <v>257</v>
      </c>
      <c r="C49" s="19" t="s">
        <v>296</v>
      </c>
      <c r="D49" s="24">
        <f>SUM(D50:D55)</f>
        <v>15</v>
      </c>
      <c r="E49" s="45"/>
      <c r="F49" s="45"/>
      <c r="G49" s="45"/>
    </row>
    <row r="50" spans="1:7" s="18" customFormat="1" ht="12.75">
      <c r="A50" s="19"/>
      <c r="B50" s="176" t="s">
        <v>258</v>
      </c>
      <c r="C50" s="177" t="s">
        <v>298</v>
      </c>
      <c r="D50" s="178">
        <v>4</v>
      </c>
      <c r="E50" s="45"/>
      <c r="F50" s="45"/>
      <c r="G50" s="45"/>
    </row>
    <row r="51" spans="1:7" s="18" customFormat="1" ht="12.75">
      <c r="A51" s="19"/>
      <c r="B51" s="176" t="s">
        <v>259</v>
      </c>
      <c r="C51" s="177" t="s">
        <v>298</v>
      </c>
      <c r="D51" s="178">
        <v>2</v>
      </c>
      <c r="E51" s="45"/>
      <c r="F51" s="45"/>
      <c r="G51" s="45"/>
    </row>
    <row r="52" spans="1:7" s="18" customFormat="1" ht="36">
      <c r="A52" s="19"/>
      <c r="B52" s="36" t="s">
        <v>260</v>
      </c>
      <c r="C52" s="177" t="s">
        <v>312</v>
      </c>
      <c r="D52" s="178">
        <v>1</v>
      </c>
      <c r="E52" s="45"/>
      <c r="F52" s="45"/>
      <c r="G52" s="45"/>
    </row>
    <row r="53" spans="1:7" s="18" customFormat="1" ht="12.75">
      <c r="A53" s="19"/>
      <c r="B53" s="176" t="s">
        <v>261</v>
      </c>
      <c r="C53" s="177" t="s">
        <v>312</v>
      </c>
      <c r="D53" s="178">
        <v>1</v>
      </c>
      <c r="E53" s="45"/>
      <c r="F53" s="45"/>
      <c r="G53" s="45"/>
    </row>
    <row r="54" spans="1:7" s="18" customFormat="1" ht="12.75">
      <c r="A54" s="19"/>
      <c r="B54" s="176" t="s">
        <v>262</v>
      </c>
      <c r="C54" s="177" t="s">
        <v>312</v>
      </c>
      <c r="D54" s="178">
        <v>1</v>
      </c>
      <c r="E54" s="45"/>
      <c r="F54" s="45"/>
      <c r="G54" s="45"/>
    </row>
    <row r="55" spans="1:7" s="18" customFormat="1" ht="12.75">
      <c r="A55" s="19"/>
      <c r="B55" s="179" t="s">
        <v>263</v>
      </c>
      <c r="C55" s="177" t="s">
        <v>298</v>
      </c>
      <c r="D55" s="178">
        <v>6</v>
      </c>
      <c r="E55" s="45"/>
      <c r="F55" s="45"/>
      <c r="G55" s="45"/>
    </row>
    <row r="56" spans="1:7" s="18" customFormat="1" ht="12.75">
      <c r="A56" s="19"/>
      <c r="B56" s="47"/>
      <c r="C56" s="43"/>
      <c r="D56" s="24"/>
      <c r="E56" s="45"/>
      <c r="F56" s="45"/>
      <c r="G56" s="45"/>
    </row>
    <row r="57" spans="1:7" s="18" customFormat="1" ht="12.75">
      <c r="A57" s="19"/>
      <c r="B57" s="128" t="s">
        <v>264</v>
      </c>
      <c r="C57" s="43"/>
      <c r="D57" s="24"/>
      <c r="E57" s="45"/>
      <c r="F57" s="45"/>
      <c r="G57" s="45"/>
    </row>
    <row r="58" spans="1:7" s="18" customFormat="1" ht="12.75">
      <c r="A58" s="19">
        <v>9</v>
      </c>
      <c r="B58" s="47" t="s">
        <v>265</v>
      </c>
      <c r="C58" s="43" t="s">
        <v>335</v>
      </c>
      <c r="D58" s="24">
        <f>SUM(D59:D61)</f>
        <v>140</v>
      </c>
      <c r="E58" s="45"/>
      <c r="F58" s="45"/>
      <c r="G58" s="45"/>
    </row>
    <row r="59" spans="1:7" s="18" customFormat="1" ht="12.75">
      <c r="A59" s="19"/>
      <c r="B59" s="179" t="s">
        <v>266</v>
      </c>
      <c r="C59" s="180" t="s">
        <v>290</v>
      </c>
      <c r="D59" s="26">
        <v>95</v>
      </c>
      <c r="E59" s="45"/>
      <c r="F59" s="45"/>
      <c r="G59" s="45"/>
    </row>
    <row r="60" spans="1:7" s="18" customFormat="1" ht="12.75">
      <c r="A60" s="19"/>
      <c r="B60" s="179" t="s">
        <v>267</v>
      </c>
      <c r="C60" s="180" t="s">
        <v>290</v>
      </c>
      <c r="D60" s="26">
        <v>45</v>
      </c>
      <c r="E60" s="45"/>
      <c r="F60" s="45"/>
      <c r="G60" s="45"/>
    </row>
    <row r="61" spans="1:7" s="18" customFormat="1" ht="12.75">
      <c r="A61" s="19"/>
      <c r="B61" s="47"/>
      <c r="C61" s="43"/>
      <c r="D61" s="24"/>
      <c r="E61" s="45"/>
      <c r="F61" s="45"/>
      <c r="G61" s="45"/>
    </row>
    <row r="62" spans="1:7" s="18" customFormat="1" ht="12.75">
      <c r="A62" s="19">
        <v>10</v>
      </c>
      <c r="B62" s="47" t="s">
        <v>323</v>
      </c>
      <c r="C62" s="43" t="s">
        <v>305</v>
      </c>
      <c r="D62" s="24">
        <v>2</v>
      </c>
      <c r="E62" s="45"/>
      <c r="F62" s="45"/>
      <c r="G62" s="45"/>
    </row>
    <row r="63" spans="1:7" s="18" customFormat="1" ht="12.75">
      <c r="A63" s="19"/>
      <c r="B63" s="47"/>
      <c r="C63" s="43"/>
      <c r="D63" s="24"/>
      <c r="E63" s="45"/>
      <c r="F63" s="45"/>
      <c r="G63" s="45"/>
    </row>
    <row r="64" spans="1:7" s="18" customFormat="1" ht="12.75">
      <c r="A64" s="19"/>
      <c r="B64" s="128" t="s">
        <v>268</v>
      </c>
      <c r="C64" s="43"/>
      <c r="D64" s="24"/>
      <c r="E64" s="45"/>
      <c r="F64" s="45"/>
      <c r="G64" s="45"/>
    </row>
    <row r="65" spans="1:7" s="18" customFormat="1" ht="12.75">
      <c r="A65" s="19"/>
      <c r="B65" s="47"/>
      <c r="C65" s="43"/>
      <c r="D65" s="24"/>
      <c r="E65" s="45"/>
      <c r="F65" s="45"/>
      <c r="G65" s="45"/>
    </row>
    <row r="66" spans="1:7" s="18" customFormat="1" ht="12.75">
      <c r="A66" s="19">
        <v>11</v>
      </c>
      <c r="B66" s="181" t="s">
        <v>269</v>
      </c>
      <c r="C66" s="19" t="s">
        <v>335</v>
      </c>
      <c r="D66" s="26">
        <v>5</v>
      </c>
      <c r="E66" s="45"/>
      <c r="F66" s="45"/>
      <c r="G66" s="45"/>
    </row>
    <row r="67" spans="1:7" s="18" customFormat="1" ht="12.75">
      <c r="A67" s="19">
        <v>12</v>
      </c>
      <c r="B67" s="181" t="s">
        <v>270</v>
      </c>
      <c r="C67" s="19" t="s">
        <v>335</v>
      </c>
      <c r="D67" s="26">
        <v>40</v>
      </c>
      <c r="E67" s="45"/>
      <c r="F67" s="45"/>
      <c r="G67" s="45"/>
    </row>
    <row r="68" spans="1:7" s="18" customFormat="1" ht="12.75">
      <c r="A68" s="19">
        <v>13</v>
      </c>
      <c r="B68" s="181" t="s">
        <v>271</v>
      </c>
      <c r="C68" s="19" t="s">
        <v>335</v>
      </c>
      <c r="D68" s="26">
        <v>25</v>
      </c>
      <c r="E68" s="45"/>
      <c r="F68" s="45"/>
      <c r="G68" s="45"/>
    </row>
    <row r="69" spans="1:7" s="18" customFormat="1" ht="12.75">
      <c r="A69" s="19">
        <v>14</v>
      </c>
      <c r="B69" s="181" t="s">
        <v>308</v>
      </c>
      <c r="C69" s="99" t="s">
        <v>325</v>
      </c>
      <c r="D69" s="182">
        <v>10</v>
      </c>
      <c r="E69" s="45"/>
      <c r="F69" s="45"/>
      <c r="G69" s="45"/>
    </row>
    <row r="70" spans="1:7" s="18" customFormat="1" ht="12.75">
      <c r="A70" s="19">
        <v>15</v>
      </c>
      <c r="B70" s="183" t="s">
        <v>324</v>
      </c>
      <c r="C70" s="99" t="s">
        <v>3</v>
      </c>
      <c r="D70" s="182">
        <v>1</v>
      </c>
      <c r="E70" s="45"/>
      <c r="F70" s="45"/>
      <c r="G70" s="45"/>
    </row>
    <row r="71" spans="1:7" s="18" customFormat="1" ht="12.75">
      <c r="A71" s="19"/>
      <c r="B71" s="47"/>
      <c r="C71" s="43"/>
      <c r="D71" s="24"/>
      <c r="E71" s="45"/>
      <c r="F71" s="45"/>
      <c r="G71" s="45"/>
    </row>
    <row r="72" spans="1:7" s="18" customFormat="1" ht="12.75">
      <c r="A72" s="19"/>
      <c r="B72" s="128" t="s">
        <v>272</v>
      </c>
      <c r="C72" s="43"/>
      <c r="D72" s="24"/>
      <c r="E72" s="45"/>
      <c r="F72" s="45"/>
      <c r="G72" s="45"/>
    </row>
    <row r="73" spans="1:7" s="18" customFormat="1" ht="12.75">
      <c r="A73" s="19"/>
      <c r="B73" s="36"/>
      <c r="C73" s="43"/>
      <c r="D73" s="24"/>
      <c r="E73" s="45"/>
      <c r="F73" s="45"/>
      <c r="G73" s="45"/>
    </row>
    <row r="74" spans="1:7" s="18" customFormat="1" ht="12.75">
      <c r="A74" s="19">
        <v>16</v>
      </c>
      <c r="B74" s="27" t="s">
        <v>273</v>
      </c>
      <c r="C74" s="43" t="s">
        <v>326</v>
      </c>
      <c r="D74" s="24">
        <v>12</v>
      </c>
      <c r="E74" s="45"/>
      <c r="F74" s="45"/>
      <c r="G74" s="45"/>
    </row>
    <row r="75" spans="1:7" s="18" customFormat="1" ht="12.75">
      <c r="A75" s="19">
        <v>17</v>
      </c>
      <c r="B75" s="47" t="s">
        <v>274</v>
      </c>
      <c r="C75" s="43" t="s">
        <v>335</v>
      </c>
      <c r="D75" s="24">
        <v>15</v>
      </c>
      <c r="E75" s="45"/>
      <c r="F75" s="45"/>
      <c r="G75" s="45"/>
    </row>
    <row r="76" spans="1:7" s="18" customFormat="1" ht="12.75">
      <c r="A76" s="19">
        <v>18</v>
      </c>
      <c r="B76" s="47" t="s">
        <v>275</v>
      </c>
      <c r="C76" s="43" t="s">
        <v>326</v>
      </c>
      <c r="D76" s="28">
        <v>3</v>
      </c>
      <c r="E76" s="45"/>
      <c r="F76" s="45"/>
      <c r="G76" s="45"/>
    </row>
    <row r="77" spans="1:7" s="18" customFormat="1" ht="12.75">
      <c r="A77" s="19">
        <v>19</v>
      </c>
      <c r="B77" s="25" t="s">
        <v>276</v>
      </c>
      <c r="C77" s="43" t="s">
        <v>335</v>
      </c>
      <c r="D77" s="28">
        <v>10</v>
      </c>
      <c r="E77" s="45"/>
      <c r="F77" s="45"/>
      <c r="G77" s="45"/>
    </row>
    <row r="78" spans="1:7" s="18" customFormat="1" ht="12.75">
      <c r="A78" s="19">
        <v>20</v>
      </c>
      <c r="B78" s="47" t="s">
        <v>306</v>
      </c>
      <c r="C78" s="43" t="s">
        <v>307</v>
      </c>
      <c r="D78" s="28">
        <v>1</v>
      </c>
      <c r="E78" s="45"/>
      <c r="F78" s="45"/>
      <c r="G78" s="45"/>
    </row>
    <row r="79" spans="1:7" s="18" customFormat="1" ht="12.75">
      <c r="A79" s="57"/>
      <c r="B79" s="34"/>
      <c r="C79" s="29"/>
      <c r="D79" s="29"/>
      <c r="E79" s="45"/>
      <c r="F79" s="45"/>
      <c r="G79" s="45"/>
    </row>
    <row r="80" spans="1:7" s="18" customFormat="1" ht="13.5" thickBot="1">
      <c r="A80" s="111"/>
      <c r="B80" s="89"/>
      <c r="C80" s="90"/>
      <c r="D80" s="90"/>
      <c r="E80" s="91"/>
      <c r="F80" s="91"/>
      <c r="G80" s="91"/>
    </row>
    <row r="81" spans="1:7" ht="26.25" customHeight="1" thickBot="1" thickTop="1">
      <c r="A81" s="82"/>
      <c r="B81" s="97" t="s">
        <v>309</v>
      </c>
      <c r="C81" s="83"/>
      <c r="D81" s="95"/>
      <c r="E81" s="84"/>
      <c r="F81" s="93"/>
      <c r="G81" s="106"/>
    </row>
    <row r="82" spans="1:7" ht="13.5" thickTop="1">
      <c r="A82" s="15"/>
      <c r="B82" s="16"/>
      <c r="C82" s="16"/>
      <c r="D82" s="16"/>
      <c r="E82" s="16"/>
      <c r="F82" s="16"/>
      <c r="G82" s="16"/>
    </row>
    <row r="83" spans="1:7" ht="12.75">
      <c r="A83" s="9"/>
      <c r="B83" s="9"/>
      <c r="C83" s="9"/>
      <c r="D83" s="9"/>
      <c r="E83" s="9"/>
      <c r="F83" s="9"/>
      <c r="G83" s="9"/>
    </row>
    <row r="84" spans="1:7" ht="12.75">
      <c r="A84" s="10"/>
      <c r="B84" s="10"/>
      <c r="C84" s="10"/>
      <c r="D84" s="10"/>
      <c r="E84" s="10"/>
      <c r="F84" s="10"/>
      <c r="G84" s="10"/>
    </row>
    <row r="85" spans="1:7" ht="12.75">
      <c r="A85" s="9"/>
      <c r="B85" s="9"/>
      <c r="C85" s="9"/>
      <c r="D85" s="9"/>
      <c r="E85" s="9"/>
      <c r="F85" s="9"/>
      <c r="G85" s="9"/>
    </row>
    <row r="86" spans="1:7" ht="12.75">
      <c r="A86" s="10"/>
      <c r="B86" s="10"/>
      <c r="C86" s="10"/>
      <c r="D86" s="10"/>
      <c r="E86" s="10"/>
      <c r="F86" s="10"/>
      <c r="G86" s="10"/>
    </row>
    <row r="87" spans="1:7" ht="12.75">
      <c r="A87" s="8"/>
      <c r="B87" s="8"/>
      <c r="C87" s="8"/>
      <c r="D87" s="8"/>
      <c r="E87" s="8"/>
      <c r="F87" s="8"/>
      <c r="G87" s="8"/>
    </row>
    <row r="88" spans="1:7" ht="12.75">
      <c r="A88" s="8"/>
      <c r="B88" s="8"/>
      <c r="C88" s="8"/>
      <c r="D88" s="8"/>
      <c r="E88" s="8"/>
      <c r="F88" s="8"/>
      <c r="G88" s="8"/>
    </row>
  </sheetData>
  <mergeCells count="10">
    <mergeCell ref="A1:G1"/>
    <mergeCell ref="A2:G2"/>
    <mergeCell ref="A3:G3"/>
    <mergeCell ref="A5:G5"/>
    <mergeCell ref="A6:G6"/>
    <mergeCell ref="A14:G14"/>
    <mergeCell ref="A8:G8"/>
    <mergeCell ref="A9:G9"/>
    <mergeCell ref="A11:G11"/>
    <mergeCell ref="A12:G12"/>
  </mergeCells>
  <printOptions/>
  <pageMargins left="0.5511811023622047" right="0.5511811023622047" top="0.5905511811023623" bottom="0.5905511811023623" header="0.31496062992125984" footer="0.31496062992125984"/>
  <pageSetup horizontalDpi="600" verticalDpi="600" orientation="portrait" paperSize="9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K7" sqref="A7:K107"/>
    </sheetView>
  </sheetViews>
  <sheetFormatPr defaultColWidth="9.140625" defaultRowHeight="12.75"/>
  <cols>
    <col min="1" max="1" width="5.7109375" style="0" customWidth="1"/>
    <col min="2" max="2" width="41.7109375" style="0" customWidth="1"/>
    <col min="3" max="7" width="9.00390625" style="0" customWidth="1"/>
  </cols>
  <sheetData>
    <row r="1" spans="1:7" ht="58.5" customHeight="1">
      <c r="A1" s="198" t="s">
        <v>340</v>
      </c>
      <c r="B1" s="199"/>
      <c r="C1" s="199"/>
      <c r="D1" s="199"/>
      <c r="E1" s="199"/>
      <c r="F1" s="199"/>
      <c r="G1" s="199"/>
    </row>
    <row r="2" spans="1:7" ht="12.75">
      <c r="A2" s="193" t="s">
        <v>333</v>
      </c>
      <c r="B2" s="193"/>
      <c r="C2" s="193"/>
      <c r="D2" s="193"/>
      <c r="E2" s="193"/>
      <c r="F2" s="193"/>
      <c r="G2" s="193"/>
    </row>
    <row r="3" spans="1:7" ht="12.75">
      <c r="A3" s="194" t="s">
        <v>14</v>
      </c>
      <c r="B3" s="194"/>
      <c r="C3" s="194"/>
      <c r="D3" s="194"/>
      <c r="E3" s="194"/>
      <c r="F3" s="194"/>
      <c r="G3" s="194"/>
    </row>
    <row r="4" spans="1:7" ht="12.75">
      <c r="A4" s="72"/>
      <c r="B4" s="72"/>
      <c r="C4" s="72"/>
      <c r="D4" s="72"/>
      <c r="E4" s="72"/>
      <c r="F4" s="72"/>
      <c r="G4" s="72"/>
    </row>
    <row r="5" spans="1:7" ht="12.75">
      <c r="A5" s="190" t="s">
        <v>313</v>
      </c>
      <c r="B5" s="190"/>
      <c r="C5" s="190"/>
      <c r="D5" s="190"/>
      <c r="E5" s="190"/>
      <c r="F5" s="190"/>
      <c r="G5" s="190"/>
    </row>
    <row r="6" spans="1:7" ht="25.5" customHeight="1">
      <c r="A6" s="192" t="s">
        <v>5</v>
      </c>
      <c r="B6" s="192"/>
      <c r="C6" s="192"/>
      <c r="D6" s="192"/>
      <c r="E6" s="192"/>
      <c r="F6" s="192"/>
      <c r="G6" s="192"/>
    </row>
    <row r="7" spans="1:7" ht="12" customHeight="1">
      <c r="A7" s="200"/>
      <c r="B7" s="75"/>
      <c r="C7" s="75"/>
      <c r="D7" s="75"/>
      <c r="E7" s="75"/>
      <c r="F7" s="75"/>
      <c r="G7" s="75"/>
    </row>
    <row r="8" spans="1:7" ht="12.75">
      <c r="A8" s="190" t="s">
        <v>314</v>
      </c>
      <c r="B8" s="190"/>
      <c r="C8" s="190"/>
      <c r="D8" s="190"/>
      <c r="E8" s="190"/>
      <c r="F8" s="190"/>
      <c r="G8" s="190"/>
    </row>
    <row r="9" spans="1:7" ht="25.5" customHeight="1">
      <c r="A9" s="192" t="s">
        <v>5</v>
      </c>
      <c r="B9" s="192"/>
      <c r="C9" s="192"/>
      <c r="D9" s="192"/>
      <c r="E9" s="192"/>
      <c r="F9" s="192"/>
      <c r="G9" s="192"/>
    </row>
    <row r="10" spans="1:7" ht="12.75">
      <c r="A10" s="75"/>
      <c r="B10" s="75"/>
      <c r="C10" s="75"/>
      <c r="D10" s="75"/>
      <c r="E10" s="75"/>
      <c r="F10" s="75"/>
      <c r="G10" s="75"/>
    </row>
    <row r="11" spans="1:7" ht="12.75">
      <c r="A11" s="190" t="s">
        <v>315</v>
      </c>
      <c r="B11" s="190"/>
      <c r="C11" s="190"/>
      <c r="D11" s="190"/>
      <c r="E11" s="190"/>
      <c r="F11" s="190"/>
      <c r="G11" s="190"/>
    </row>
    <row r="12" spans="1:7" ht="12.75">
      <c r="A12" s="191" t="s">
        <v>6</v>
      </c>
      <c r="B12" s="191"/>
      <c r="C12" s="191"/>
      <c r="D12" s="191"/>
      <c r="E12" s="191"/>
      <c r="F12" s="191"/>
      <c r="G12" s="191"/>
    </row>
    <row r="13" spans="1:7" ht="12.75">
      <c r="A13" s="72"/>
      <c r="B13" s="72"/>
      <c r="C13" s="72"/>
      <c r="D13" s="72"/>
      <c r="E13" s="72"/>
      <c r="F13" s="72"/>
      <c r="G13" s="72"/>
    </row>
    <row r="14" spans="1:7" ht="12.75">
      <c r="A14" s="190" t="s">
        <v>8</v>
      </c>
      <c r="B14" s="191"/>
      <c r="C14" s="191"/>
      <c r="D14" s="191"/>
      <c r="E14" s="191"/>
      <c r="F14" s="191"/>
      <c r="G14" s="191"/>
    </row>
    <row r="15" spans="1:7" ht="12.75">
      <c r="A15" s="17"/>
      <c r="B15" s="76"/>
      <c r="C15" s="76"/>
      <c r="D15" s="76"/>
      <c r="E15" s="76"/>
      <c r="F15" s="76"/>
      <c r="G15" s="76"/>
    </row>
    <row r="16" spans="1:7" ht="12.75">
      <c r="A16" s="17" t="s">
        <v>334</v>
      </c>
      <c r="B16" s="17"/>
      <c r="C16" s="17"/>
      <c r="D16" s="17"/>
      <c r="E16" s="17"/>
      <c r="F16" s="17"/>
      <c r="G16" s="76"/>
    </row>
    <row r="17" spans="1:7" ht="12.75">
      <c r="A17" s="17"/>
      <c r="B17" s="17"/>
      <c r="C17" s="17"/>
      <c r="D17" s="17"/>
      <c r="E17" s="17"/>
      <c r="F17" s="17"/>
      <c r="G17" s="76"/>
    </row>
    <row r="18" spans="1:7" ht="12.75">
      <c r="A18" s="17" t="s">
        <v>316</v>
      </c>
      <c r="B18" s="17"/>
      <c r="C18" s="17"/>
      <c r="D18" s="17"/>
      <c r="E18" s="17"/>
      <c r="F18" s="17"/>
      <c r="G18" s="76"/>
    </row>
    <row r="19" spans="1:7" ht="12.75">
      <c r="A19" s="76"/>
      <c r="B19" s="76"/>
      <c r="C19" s="76"/>
      <c r="D19" s="76"/>
      <c r="E19" s="76"/>
      <c r="F19" s="76"/>
      <c r="G19" s="76"/>
    </row>
    <row r="20" spans="1:7" ht="12.75">
      <c r="A20" s="17" t="s">
        <v>9</v>
      </c>
      <c r="B20" s="76"/>
      <c r="C20" s="76"/>
      <c r="D20" s="76"/>
      <c r="E20" s="76"/>
      <c r="F20" s="76"/>
      <c r="G20" s="76"/>
    </row>
    <row r="21" spans="1:7" ht="12.75">
      <c r="A21" s="76"/>
      <c r="B21" s="76"/>
      <c r="C21" s="76"/>
      <c r="D21" s="76"/>
      <c r="E21" s="76"/>
      <c r="F21" s="76"/>
      <c r="G21" s="76"/>
    </row>
    <row r="22" spans="1:7" ht="70.5" customHeight="1">
      <c r="A22" s="77" t="s">
        <v>310</v>
      </c>
      <c r="B22" s="78" t="s">
        <v>317</v>
      </c>
      <c r="C22" s="77" t="s">
        <v>2</v>
      </c>
      <c r="D22" s="77" t="s">
        <v>311</v>
      </c>
      <c r="E22" s="79" t="s">
        <v>318</v>
      </c>
      <c r="F22" s="80" t="s">
        <v>319</v>
      </c>
      <c r="G22" s="81" t="s">
        <v>320</v>
      </c>
    </row>
    <row r="23" spans="1:7" ht="12.75">
      <c r="A23" s="12">
        <v>1</v>
      </c>
      <c r="B23" s="13">
        <v>2</v>
      </c>
      <c r="C23" s="14">
        <v>3</v>
      </c>
      <c r="D23" s="14">
        <v>4</v>
      </c>
      <c r="E23" s="14">
        <v>5</v>
      </c>
      <c r="F23" s="14">
        <v>6</v>
      </c>
      <c r="G23" s="14">
        <v>7</v>
      </c>
    </row>
    <row r="24" spans="1:7" ht="9" customHeight="1">
      <c r="A24" s="101"/>
      <c r="B24" s="46"/>
      <c r="C24" s="102"/>
      <c r="D24" s="28"/>
      <c r="E24" s="103"/>
      <c r="G24" s="103"/>
    </row>
    <row r="25" spans="1:7" ht="27.75" customHeight="1">
      <c r="A25" s="62">
        <v>1</v>
      </c>
      <c r="B25" s="47" t="s">
        <v>277</v>
      </c>
      <c r="C25" s="43" t="s">
        <v>335</v>
      </c>
      <c r="D25" s="28">
        <v>45</v>
      </c>
      <c r="E25" s="52"/>
      <c r="G25" s="52"/>
    </row>
    <row r="26" spans="1:7" ht="6.75" customHeight="1">
      <c r="A26" s="62"/>
      <c r="B26" s="46"/>
      <c r="C26" s="43"/>
      <c r="D26" s="28"/>
      <c r="E26" s="52"/>
      <c r="G26" s="52"/>
    </row>
    <row r="27" spans="1:7" ht="26.25" customHeight="1">
      <c r="A27" s="62">
        <v>2</v>
      </c>
      <c r="B27" s="47" t="s">
        <v>278</v>
      </c>
      <c r="C27" s="43" t="s">
        <v>335</v>
      </c>
      <c r="D27" s="28">
        <v>2</v>
      </c>
      <c r="E27" s="52"/>
      <c r="G27" s="52"/>
    </row>
    <row r="28" spans="1:7" ht="6.75" customHeight="1">
      <c r="A28" s="62"/>
      <c r="B28" s="100"/>
      <c r="C28" s="43"/>
      <c r="D28" s="28"/>
      <c r="E28" s="52"/>
      <c r="G28" s="52"/>
    </row>
    <row r="29" spans="1:7" ht="27" customHeight="1">
      <c r="A29" s="62">
        <v>3</v>
      </c>
      <c r="B29" s="47" t="s">
        <v>279</v>
      </c>
      <c r="C29" s="43" t="s">
        <v>335</v>
      </c>
      <c r="D29" s="28">
        <v>2</v>
      </c>
      <c r="E29" s="52"/>
      <c r="G29" s="52"/>
    </row>
    <row r="30" spans="1:7" ht="12.75" customHeight="1">
      <c r="A30" s="62"/>
      <c r="B30" s="36"/>
      <c r="C30" s="43"/>
      <c r="D30" s="24"/>
      <c r="E30" s="52"/>
      <c r="G30" s="52"/>
    </row>
    <row r="31" spans="1:7" ht="26.25" customHeight="1">
      <c r="A31" s="62">
        <v>4</v>
      </c>
      <c r="B31" s="25" t="s">
        <v>280</v>
      </c>
      <c r="C31" s="43" t="s">
        <v>291</v>
      </c>
      <c r="D31" s="28">
        <f>(2*1.5*45+2*2*2+2*2.5*2)*80%</f>
        <v>122.4</v>
      </c>
      <c r="E31" s="52"/>
      <c r="G31" s="52"/>
    </row>
    <row r="32" spans="1:7" ht="12.75" customHeight="1">
      <c r="A32" s="62"/>
      <c r="B32" s="55"/>
      <c r="C32" s="19"/>
      <c r="D32" s="26"/>
      <c r="E32" s="52"/>
      <c r="G32" s="52"/>
    </row>
    <row r="33" spans="1:7" ht="26.25" customHeight="1">
      <c r="A33" s="62">
        <v>5</v>
      </c>
      <c r="B33" s="56" t="s">
        <v>281</v>
      </c>
      <c r="C33" s="19" t="s">
        <v>294</v>
      </c>
      <c r="D33" s="20">
        <f>(0.2+0.2+0.2)*0.7*53.5-53.5*3.14*0.1*0.1</f>
        <v>20.790100000000002</v>
      </c>
      <c r="E33" s="52"/>
      <c r="G33" s="52"/>
    </row>
    <row r="34" spans="1:7" ht="7.5" customHeight="1">
      <c r="A34" s="62"/>
      <c r="B34" s="21"/>
      <c r="C34" s="19"/>
      <c r="D34" s="20"/>
      <c r="E34" s="52"/>
      <c r="G34" s="52"/>
    </row>
    <row r="35" spans="1:7" ht="39" customHeight="1">
      <c r="A35" s="62">
        <v>6</v>
      </c>
      <c r="B35" s="25" t="s">
        <v>282</v>
      </c>
      <c r="C35" s="19" t="s">
        <v>326</v>
      </c>
      <c r="D35" s="26">
        <v>1</v>
      </c>
      <c r="E35" s="52"/>
      <c r="G35" s="52"/>
    </row>
    <row r="36" spans="1:7" ht="9" customHeight="1">
      <c r="A36" s="62"/>
      <c r="B36" s="25"/>
      <c r="C36" s="19"/>
      <c r="D36" s="26"/>
      <c r="E36" s="52"/>
      <c r="G36" s="52"/>
    </row>
    <row r="37" spans="1:7" ht="28.5" customHeight="1">
      <c r="A37" s="62">
        <v>7</v>
      </c>
      <c r="B37" s="59" t="s">
        <v>283</v>
      </c>
      <c r="C37" s="19" t="s">
        <v>326</v>
      </c>
      <c r="D37" s="20">
        <v>1</v>
      </c>
      <c r="E37" s="52"/>
      <c r="G37" s="52"/>
    </row>
    <row r="38" spans="1:7" ht="7.5" customHeight="1">
      <c r="A38" s="62"/>
      <c r="B38" s="25"/>
      <c r="C38" s="19"/>
      <c r="D38" s="26"/>
      <c r="E38" s="52"/>
      <c r="G38" s="52"/>
    </row>
    <row r="39" spans="1:7" ht="12.75" customHeight="1">
      <c r="A39" s="62"/>
      <c r="B39" s="184" t="s">
        <v>284</v>
      </c>
      <c r="C39" s="19"/>
      <c r="D39" s="26"/>
      <c r="E39" s="52"/>
      <c r="G39" s="52"/>
    </row>
    <row r="40" spans="1:7" ht="6.75" customHeight="1">
      <c r="A40" s="62"/>
      <c r="B40" s="25"/>
      <c r="C40" s="19"/>
      <c r="D40" s="26"/>
      <c r="E40" s="52"/>
      <c r="G40" s="52"/>
    </row>
    <row r="41" spans="1:7" ht="12.75" customHeight="1">
      <c r="A41" s="62">
        <v>8</v>
      </c>
      <c r="B41" s="25" t="s">
        <v>285</v>
      </c>
      <c r="C41" s="19" t="s">
        <v>312</v>
      </c>
      <c r="D41" s="26">
        <v>1</v>
      </c>
      <c r="E41" s="52"/>
      <c r="G41" s="52"/>
    </row>
    <row r="42" spans="1:7" ht="6.75" customHeight="1">
      <c r="A42" s="62"/>
      <c r="B42" s="25"/>
      <c r="C42" s="19"/>
      <c r="D42" s="26"/>
      <c r="E42" s="52"/>
      <c r="G42" s="52"/>
    </row>
    <row r="43" spans="1:7" ht="12.75" customHeight="1">
      <c r="A43" s="62">
        <v>9</v>
      </c>
      <c r="B43" s="25" t="s">
        <v>286</v>
      </c>
      <c r="C43" s="19" t="s">
        <v>294</v>
      </c>
      <c r="D43" s="26">
        <v>1</v>
      </c>
      <c r="E43" s="52"/>
      <c r="G43" s="52"/>
    </row>
    <row r="44" spans="1:7" ht="8.25" customHeight="1" thickBot="1">
      <c r="A44" s="92"/>
      <c r="B44" s="108"/>
      <c r="C44" s="109"/>
      <c r="D44" s="110"/>
      <c r="E44" s="104"/>
      <c r="F44" s="105"/>
      <c r="G44" s="104"/>
    </row>
    <row r="45" spans="1:7" ht="19.5" customHeight="1" thickBot="1" thickTop="1">
      <c r="A45" s="82"/>
      <c r="B45" s="97" t="s">
        <v>309</v>
      </c>
      <c r="C45" s="83"/>
      <c r="D45" s="95"/>
      <c r="E45" s="84"/>
      <c r="F45" s="93"/>
      <c r="G45" s="106"/>
    </row>
    <row r="46" spans="1:7" ht="15" customHeight="1" thickTop="1">
      <c r="A46" s="9"/>
      <c r="B46" s="9"/>
      <c r="C46" s="9"/>
      <c r="D46" s="9"/>
      <c r="E46" s="9"/>
      <c r="F46" s="9"/>
      <c r="G46" s="9"/>
    </row>
    <row r="47" spans="1:7" ht="15" customHeight="1">
      <c r="A47" s="10"/>
      <c r="B47" s="10"/>
      <c r="C47" s="10"/>
      <c r="D47" s="10"/>
      <c r="E47" s="10"/>
      <c r="F47" s="10"/>
      <c r="G47" s="10"/>
    </row>
    <row r="48" spans="1:7" ht="15" customHeight="1">
      <c r="A48" s="9"/>
      <c r="B48" s="9"/>
      <c r="C48" s="9"/>
      <c r="D48" s="9"/>
      <c r="E48" s="9"/>
      <c r="F48" s="9"/>
      <c r="G48" s="9"/>
    </row>
    <row r="49" spans="1:7" ht="15" customHeight="1">
      <c r="A49" s="10"/>
      <c r="B49" s="10"/>
      <c r="C49" s="10"/>
      <c r="D49" s="10"/>
      <c r="E49" s="10"/>
      <c r="F49" s="10"/>
      <c r="G49" s="10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mergeCells count="10">
    <mergeCell ref="A1:G1"/>
    <mergeCell ref="A14:G14"/>
    <mergeCell ref="A8:G8"/>
    <mergeCell ref="A9:G9"/>
    <mergeCell ref="A11:G11"/>
    <mergeCell ref="A12:G12"/>
    <mergeCell ref="A2:G2"/>
    <mergeCell ref="A3:G3"/>
    <mergeCell ref="A5:G5"/>
    <mergeCell ref="A6:G6"/>
  </mergeCells>
  <printOptions/>
  <pageMargins left="0.5511811023622047" right="0.5511811023622047" top="0.5905511811023623" bottom="0.5905511811023623" header="0.31496062992125984" footer="0.31496062992125984"/>
  <pageSetup horizontalDpi="600" verticalDpi="6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Arhis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user</cp:lastModifiedBy>
  <cp:lastPrinted>2011-07-28T12:09:06Z</cp:lastPrinted>
  <dcterms:created xsi:type="dcterms:W3CDTF">2010-12-13T09:30:32Z</dcterms:created>
  <dcterms:modified xsi:type="dcterms:W3CDTF">2011-07-28T12:10:19Z</dcterms:modified>
  <cp:category/>
  <cp:version/>
  <cp:contentType/>
  <cp:contentStatus/>
</cp:coreProperties>
</file>