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03" activeTab="2"/>
  </bookViews>
  <sheets>
    <sheet name="Kopsavilkum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Kopsavilkums 2.etaps" sheetId="14" r:id="rId14"/>
    <sheet name="BA 2.etaps" sheetId="15" r:id="rId15"/>
  </sheets>
  <externalReferences>
    <externalReference r:id="rId18"/>
  </externalReferences>
  <definedNames>
    <definedName name="_xlnm.Print_Area" localSheetId="1">'1'!$A$1:$D$222</definedName>
    <definedName name="_xlnm.Print_Area" localSheetId="10">'10'!$A$1:$E$25</definedName>
    <definedName name="_xlnm.Print_Area" localSheetId="11">'11'!$A$1:$D$22</definedName>
    <definedName name="_xlnm.Print_Area" localSheetId="12">'12'!$A$1:$D$18</definedName>
    <definedName name="_xlnm.Print_Area" localSheetId="2">'2'!$A$1:$D$45</definedName>
    <definedName name="_xlnm.Print_Area" localSheetId="3">'3'!$A$1:$D$40</definedName>
    <definedName name="_xlnm.Print_Area" localSheetId="4">'4'!$A$1:$D$46</definedName>
    <definedName name="_xlnm.Print_Area" localSheetId="5">'5'!$A$1:$D$61</definedName>
    <definedName name="_xlnm.Print_Area" localSheetId="6">'6'!$A$1:$D$67</definedName>
    <definedName name="_xlnm.Print_Area" localSheetId="7">'7'!$A$1:$E$80</definedName>
    <definedName name="_xlnm.Print_Area" localSheetId="8">'8'!$A$1:$E$67</definedName>
    <definedName name="_xlnm.Print_Area" localSheetId="9">'9'!$A$1:$E$96</definedName>
    <definedName name="_xlnm.Print_Area" localSheetId="14">'BA 2.etaps'!$A$1:$D$31</definedName>
    <definedName name="_xlnm.Print_Area" localSheetId="0">'Kopsavilkums'!$A$1:$H$36</definedName>
    <definedName name="_xlnm.Print_Area" localSheetId="13">'Kopsavilkums 2.etaps'!$A$1:$H$23</definedName>
  </definedNames>
  <calcPr fullCalcOnLoad="1"/>
</workbook>
</file>

<file path=xl/sharedStrings.xml><?xml version="1.0" encoding="utf-8"?>
<sst xmlns="http://schemas.openxmlformats.org/spreadsheetml/2006/main" count="1794" uniqueCount="811">
  <si>
    <t>BŪVDARBU APJOMI Nr.8</t>
  </si>
  <si>
    <t>I. EL. SADALNES</t>
  </si>
  <si>
    <r>
      <t xml:space="preserve">GS  </t>
    </r>
    <r>
      <rPr>
        <sz val="10"/>
        <rFont val="Swiss TL"/>
        <family val="2"/>
      </rPr>
      <t>Sadalne ar dalītām kopnēm, montāžai virs apmetuma IP-44 sastāvoša no:</t>
    </r>
  </si>
  <si>
    <r>
      <t>Automāt. Slēdzis 3-polu,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=125A;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=30 kA montāžai uz DIN sliedes</t>
    </r>
  </si>
  <si>
    <t>S803C-C125</t>
  </si>
  <si>
    <r>
      <t>Automāt. Slēdzis 3-polu,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=16A;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=15 kA montāžai uz DIN sliedes</t>
    </r>
  </si>
  <si>
    <t>S 203 P-C 16</t>
  </si>
  <si>
    <r>
      <t>Automāt. Slēdzis 1-polu,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=16A;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=15 kA montāžai uz DIN sliedes</t>
    </r>
  </si>
  <si>
    <t>S 201 P-C 16</t>
  </si>
  <si>
    <r>
      <t>Automāt. Slēdzis 1-polu, ar "B"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=6A;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=15 kA montāžai uz DIN sliedes</t>
    </r>
  </si>
  <si>
    <t>S 201 P-B 6</t>
  </si>
  <si>
    <r>
      <t>Automāt. Slēdzis 3-polu,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=40A;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=15 kA montāžai uz DIN sliedes</t>
    </r>
  </si>
  <si>
    <t>S 203 P-C 40</t>
  </si>
  <si>
    <r>
      <t>Automāt. Slēdzis 1-polu,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=6A;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=15 kA montāžai uz DIN sliedes</t>
    </r>
  </si>
  <si>
    <t>S 201 P-C 6</t>
  </si>
  <si>
    <t>II. SPĒKA EL. IETAISES</t>
  </si>
  <si>
    <t>Kontaktligzda ar zemējumu "schuko", 16 A; 230 V~ montāžai virs apmetuma, IP-44, ar pašaizverošos vāciņu</t>
  </si>
  <si>
    <t>Kombinēta kontaktligzda ar zemējumu 16 A; 230/400 V~ montāžai virs apmetuma, IP-65</t>
  </si>
  <si>
    <t>Kontaktligzda ar zemējumu "schuko", 16 A; 250 V~ montāžai zem apmetuma, IP-23</t>
  </si>
  <si>
    <t>III. APGAISMOJUMA EL. IETAISES</t>
  </si>
  <si>
    <t>2-polu slēdzis ar vienu taustiņu, 10 A, 250 V~ montāžai zem apmetuma IP-23</t>
  </si>
  <si>
    <t>Grupu slēdzis ar diviem taustiņiem, 10 A, 250 V~ montāžai zem apmetuma IP-23</t>
  </si>
  <si>
    <t>2-polu slēdzis ar vienu taustiņu, 10 A, 250 V~ montāžai virs apmetuma IP-44</t>
  </si>
  <si>
    <t>IV. KABEĻU KĀPNES</t>
  </si>
  <si>
    <t>Kabeļu trepe 400 mm plata, garums l=3,0 m</t>
  </si>
  <si>
    <t>KS35-400</t>
  </si>
  <si>
    <t>Savienojums</t>
  </si>
  <si>
    <t>Gaismas rene (70x6000 mm)</t>
  </si>
  <si>
    <t>MEK 70</t>
  </si>
  <si>
    <t>Stiprinājuma elements</t>
  </si>
  <si>
    <t>MEK J-70</t>
  </si>
  <si>
    <t xml:space="preserve"> Gala profils</t>
  </si>
  <si>
    <t>MEK PK</t>
  </si>
  <si>
    <t>Kabeļu trepes stiprinājuma skava</t>
  </si>
  <si>
    <t>KK/KS20</t>
  </si>
  <si>
    <t>Gala vāciņš kabeļu trepei</t>
  </si>
  <si>
    <t>ÄP</t>
  </si>
  <si>
    <t>Griestu skava</t>
  </si>
  <si>
    <t>Cinka krāsa</t>
  </si>
  <si>
    <t>ZN SPRAY</t>
  </si>
  <si>
    <t>Stiprinājumu un savienojumu elementi</t>
  </si>
  <si>
    <t>V. ZEMĒJUMA IETAISES</t>
  </si>
  <si>
    <t>Uztvērējmasts l=3,0 m</t>
  </si>
  <si>
    <t>Horizontāls zemētājs, cinkota plakandzelzs 30x3,5 mm</t>
  </si>
  <si>
    <t>Atdalītājklemme (stieple/lenta) Ø8÷10/30 mm</t>
  </si>
  <si>
    <t>Pretkorozijas materiāli</t>
  </si>
  <si>
    <t>Stiprinājuma un savienojuma elementi</t>
  </si>
  <si>
    <r>
      <t>1 kV kabelis ar vara dzīslām 1x16 mm</t>
    </r>
    <r>
      <rPr>
        <vertAlign val="superscript"/>
        <sz val="10"/>
        <rFont val="Swiss TL"/>
        <family val="2"/>
      </rPr>
      <t>2</t>
    </r>
  </si>
  <si>
    <t>PK16KEVI</t>
  </si>
  <si>
    <r>
      <t>Kabeļa kurpe Al/Cu 6÷50 mm</t>
    </r>
    <r>
      <rPr>
        <vertAlign val="superscript"/>
        <sz val="10"/>
        <rFont val="Swiss TL"/>
        <family val="2"/>
      </rPr>
      <t>2</t>
    </r>
  </si>
  <si>
    <t>SAL 1.27</t>
  </si>
  <si>
    <t>VII. SPĒKA ELELTROKABEĻI</t>
  </si>
  <si>
    <r>
      <t>1 kV kabelis ar alumīnija dzīslām 4x150 mm</t>
    </r>
    <r>
      <rPr>
        <vertAlign val="superscript"/>
        <sz val="10"/>
        <rFont val="Swiss TL"/>
        <family val="2"/>
      </rPr>
      <t>2</t>
    </r>
  </si>
  <si>
    <t>AXPK</t>
  </si>
  <si>
    <t>NYY</t>
  </si>
  <si>
    <r>
      <t>1 kV kabelis ar vara dzīslām 5x4 mm</t>
    </r>
    <r>
      <rPr>
        <vertAlign val="superscript"/>
        <sz val="10"/>
        <rFont val="Swiss TL"/>
        <family val="2"/>
      </rPr>
      <t>2</t>
    </r>
  </si>
  <si>
    <r>
      <t>1 kV kabelis ar vara dzīslām 3x2,5 mm</t>
    </r>
    <r>
      <rPr>
        <vertAlign val="superscript"/>
        <sz val="10"/>
        <rFont val="Swiss TL"/>
        <family val="2"/>
      </rPr>
      <t>2</t>
    </r>
  </si>
  <si>
    <r>
      <t>1 kV kabelis ar vara dzīslām 3x1,5 mm</t>
    </r>
    <r>
      <rPr>
        <vertAlign val="superscript"/>
        <sz val="10"/>
        <rFont val="Swiss TL"/>
        <family val="2"/>
      </rPr>
      <t>2</t>
    </r>
  </si>
  <si>
    <r>
      <t>1 kV kabelis ar vara dzīslām 3x1,5 mm</t>
    </r>
    <r>
      <rPr>
        <vertAlign val="superscript"/>
        <sz val="10"/>
        <rFont val="Swiss TL"/>
        <family val="2"/>
      </rPr>
      <t xml:space="preserve">2 </t>
    </r>
    <r>
      <rPr>
        <sz val="10"/>
        <rFont val="Swiss TL"/>
        <family val="2"/>
      </rPr>
      <t>ar ugunsizturību 30 minūtes</t>
    </r>
  </si>
  <si>
    <t>HULT(FLEX)LSOH FB30/60 3x1,5</t>
  </si>
  <si>
    <t>EPKT 0047-L12</t>
  </si>
  <si>
    <t>Hermetizējošs cimdiņš 5-dzīslu kabeļiem</t>
  </si>
  <si>
    <t>603W035-S</t>
  </si>
  <si>
    <t>PVC caurule Ø 20mm</t>
  </si>
  <si>
    <t>PVC caurule Ø 25mm</t>
  </si>
  <si>
    <t>11302025003GY</t>
  </si>
  <si>
    <t>11302020003GY</t>
  </si>
  <si>
    <t>PE caurule Ø 110mm</t>
  </si>
  <si>
    <t>121110006RD</t>
  </si>
  <si>
    <t>PE caurule Ø 75mm</t>
  </si>
  <si>
    <t>122075050RD</t>
  </si>
  <si>
    <t>Brīdinājuma lenta ar uzrakstu "Uzmanību kabelis!"</t>
  </si>
  <si>
    <t>12311040250YL</t>
  </si>
  <si>
    <t>BŪVDARBU APJOMI Nr.9</t>
  </si>
  <si>
    <t>Akumulātors 12V 7Ah</t>
  </si>
  <si>
    <t>AH-03127BS</t>
  </si>
  <si>
    <t>Ventilācijas bloķēšanas relejs</t>
  </si>
  <si>
    <t>ESMI</t>
  </si>
  <si>
    <t>Signalizācijas kabelis JY(ST)Y</t>
  </si>
  <si>
    <t>NXH(ST)Hb FE180/E30 3x1,5</t>
  </si>
  <si>
    <t>PVC caurule</t>
  </si>
  <si>
    <t>d=16</t>
  </si>
  <si>
    <t>BŪVDARBU APJOMI Nr.10</t>
  </si>
  <si>
    <t>BŪVDARBU APJOMI Nr.11</t>
  </si>
  <si>
    <t>Pārvietojamās konteinera tipa tualetes uzstādīšana</t>
  </si>
  <si>
    <t>Pārvietojamās konteinera tipa tualetes noma 4 mēn.</t>
  </si>
  <si>
    <t>Metāla konteinera darbiniekiem  uzstādīšana</t>
  </si>
  <si>
    <t>Metāla konteinera noma 4mēn.</t>
  </si>
  <si>
    <t>Informācijas plakāta uzstādīšana</t>
  </si>
  <si>
    <t>Ugunsdzēsības inventāra stends</t>
  </si>
  <si>
    <t>Mobilā roku mazgātne 4 mēn.</t>
  </si>
  <si>
    <t>Pagaidu apgaismojuma pieslēgums</t>
  </si>
  <si>
    <t>Darba nosaukums</t>
  </si>
  <si>
    <t>Mērvienība</t>
  </si>
  <si>
    <t>Daudzums</t>
  </si>
  <si>
    <t>Nr.p.k.</t>
  </si>
  <si>
    <t>m</t>
  </si>
  <si>
    <t>Par kopējo summu, Ls</t>
  </si>
  <si>
    <t>Kopējā darbietilpība, c/h</t>
  </si>
  <si>
    <t>Darba veids, vai konstruktīvā elementa nosaukums</t>
  </si>
  <si>
    <t>Tai skaitā</t>
  </si>
  <si>
    <t>Darbietilpība (c/h)</t>
  </si>
  <si>
    <t>darba alga (Ls)</t>
  </si>
  <si>
    <t>materiāli (Ls)</t>
  </si>
  <si>
    <t>mehānismi (Ls)</t>
  </si>
  <si>
    <t>KOPĀ :</t>
  </si>
  <si>
    <t>KOPSAVILKUMS PA DARBU VAI KONSTRUKTĪVO ELEMENTU VEIDIEM</t>
  </si>
  <si>
    <t>BŪVDARBU APJOMI Nr.1</t>
  </si>
  <si>
    <t>BŪVDARBU APJOMI Nr.2</t>
  </si>
  <si>
    <t>BŪVDARBU APJOMI Nr.3</t>
  </si>
  <si>
    <t>BŪVDARBU APJOMI Nr.4</t>
  </si>
  <si>
    <t>Demontāžas darbi</t>
  </si>
  <si>
    <t>gab.</t>
  </si>
  <si>
    <t>Materiālu, grunts apmaiņas un būvgružu transporta izdevumi</t>
  </si>
  <si>
    <t>Kods, Nr.</t>
  </si>
  <si>
    <t>Zemes darbi</t>
  </si>
  <si>
    <t>Labiekārtošanas darbi</t>
  </si>
  <si>
    <t xml:space="preserve">Pavisam kopā: </t>
  </si>
  <si>
    <t>Izmaksas (Ls)</t>
  </si>
  <si>
    <t>Virsizdevumi (___%), t.sk. darba aizsardzība</t>
  </si>
  <si>
    <t>kompl.</t>
  </si>
  <si>
    <t>Grunts izstrādāšana ar ekskavatoru</t>
  </si>
  <si>
    <t>Asfaltbetona segums</t>
  </si>
  <si>
    <t>Zālāju sēšana</t>
  </si>
  <si>
    <t>Melnzemes pievešana</t>
  </si>
  <si>
    <t>BŪVDARBU APJOMI Nr.5</t>
  </si>
  <si>
    <t>Objekta adrese: Alejas iela 1A, Sventes pagasts, Daugavpils novads</t>
  </si>
  <si>
    <t>Būves nosaukums: katlu māja</t>
  </si>
  <si>
    <t>Vispārceltnieciskie darbi</t>
  </si>
  <si>
    <t>Būvkonstrukcijas</t>
  </si>
  <si>
    <t>Siltummehānika</t>
  </si>
  <si>
    <t>Ūdensapgāde un kanalizācija</t>
  </si>
  <si>
    <t>Ūdensapgāde un kanalizācija ārējie tīkli</t>
  </si>
  <si>
    <t>Apkure, ventilācija</t>
  </si>
  <si>
    <t>Iekšējie elektrotīkli</t>
  </si>
  <si>
    <t>Ugunsdzēsības signalizācija</t>
  </si>
  <si>
    <t>Būvlaukuma aprīkojums</t>
  </si>
  <si>
    <t>Ārējās un iekšējas  sienas</t>
  </si>
  <si>
    <t>1</t>
  </si>
  <si>
    <t>m2</t>
  </si>
  <si>
    <t>Sastatņu montāža , demontāža</t>
  </si>
  <si>
    <t>polistirols 50 mm</t>
  </si>
  <si>
    <t>līmjava</t>
  </si>
  <si>
    <t>kg</t>
  </si>
  <si>
    <t>dībeļi</t>
  </si>
  <si>
    <t>gb.</t>
  </si>
  <si>
    <t>Logu un durvju ailu siltināšana</t>
  </si>
  <si>
    <r>
      <t>m</t>
    </r>
    <r>
      <rPr>
        <vertAlign val="superscript"/>
        <sz val="10"/>
        <rFont val="Swiss TL"/>
        <family val="2"/>
      </rPr>
      <t>2</t>
    </r>
  </si>
  <si>
    <t xml:space="preserve">Līmjava </t>
  </si>
  <si>
    <t>stiprinājuma dībeļi</t>
  </si>
  <si>
    <t>Fasādes  armēšanu ar sietu līmjavā</t>
  </si>
  <si>
    <t>Līmjava</t>
  </si>
  <si>
    <t>Stiklšķiedras siets</t>
  </si>
  <si>
    <t>Fasādes  apmetums, gruntēšana un krāsošana</t>
  </si>
  <si>
    <t xml:space="preserve">Dekoratīvais apmetums </t>
  </si>
  <si>
    <t>Grunts</t>
  </si>
  <si>
    <t>l</t>
  </si>
  <si>
    <t>Fasādes krāsa</t>
  </si>
  <si>
    <t>apmetuma sastāvs</t>
  </si>
  <si>
    <t>grunts</t>
  </si>
  <si>
    <t>2</t>
  </si>
  <si>
    <t>Sienas tips S-1b</t>
  </si>
  <si>
    <t>Sienas siltinājums ar polistirolu</t>
  </si>
  <si>
    <t>3</t>
  </si>
  <si>
    <t>m3</t>
  </si>
  <si>
    <t>tm</t>
  </si>
  <si>
    <t>4</t>
  </si>
  <si>
    <t>5</t>
  </si>
  <si>
    <t>Sienas tips S-3</t>
  </si>
  <si>
    <t>6</t>
  </si>
  <si>
    <t>7</t>
  </si>
  <si>
    <t>Sienas tips S-4</t>
  </si>
  <si>
    <t>8</t>
  </si>
  <si>
    <t>Metāla karkasa reģipša starpsienas montāža ar divkāršu reģipša apšuvumu</t>
  </si>
  <si>
    <t>metāla karkass</t>
  </si>
  <si>
    <t>Paroc 100mm</t>
  </si>
  <si>
    <t>reģipsis</t>
  </si>
  <si>
    <t>9</t>
  </si>
  <si>
    <t>Sienas tips S-6</t>
  </si>
  <si>
    <t>Grīda</t>
  </si>
  <si>
    <t>Blietētas šķembas 100 mm</t>
  </si>
  <si>
    <t xml:space="preserve">šķembas </t>
  </si>
  <si>
    <t>Izlīdzinošā smilts kārta 30 mm</t>
  </si>
  <si>
    <t>smilts</t>
  </si>
  <si>
    <t>plēve</t>
  </si>
  <si>
    <t>betons B20</t>
  </si>
  <si>
    <t>betona sūknis</t>
  </si>
  <si>
    <t>st</t>
  </si>
  <si>
    <t>10</t>
  </si>
  <si>
    <t>GG-1</t>
  </si>
  <si>
    <t xml:space="preserve">Fibrobetons B25 </t>
  </si>
  <si>
    <t>11</t>
  </si>
  <si>
    <t>GG-2</t>
  </si>
  <si>
    <t>12</t>
  </si>
  <si>
    <t>Kustīgās grīdas metālkonstrukciju izgatavošana un montāža</t>
  </si>
  <si>
    <t>t</t>
  </si>
  <si>
    <t>armatūra AIII20</t>
  </si>
  <si>
    <t>armatūra  AIII 12</t>
  </si>
  <si>
    <t>13</t>
  </si>
  <si>
    <t>Betona kārta B25 200 mm</t>
  </si>
  <si>
    <t>betons B25</t>
  </si>
  <si>
    <t>14</t>
  </si>
  <si>
    <t>GG-5</t>
  </si>
  <si>
    <t>Grīdas gruntēšana</t>
  </si>
  <si>
    <t xml:space="preserve">Grīdas flīzēšana </t>
  </si>
  <si>
    <t>akmens masas flīzes</t>
  </si>
  <si>
    <t>flīžu līme</t>
  </si>
  <si>
    <t>Flīžu šuvošana</t>
  </si>
  <si>
    <t>Šuvotājs</t>
  </si>
  <si>
    <t>Apdares darbi</t>
  </si>
  <si>
    <t>15</t>
  </si>
  <si>
    <t>16</t>
  </si>
  <si>
    <t>Tvaika izolācijas plēves ieklāšana</t>
  </si>
  <si>
    <t>17</t>
  </si>
  <si>
    <t>PVC apdares dēļu ieklāšana</t>
  </si>
  <si>
    <t>18</t>
  </si>
  <si>
    <t xml:space="preserve">krāsa </t>
  </si>
  <si>
    <t>19</t>
  </si>
  <si>
    <t>špakteļmasa</t>
  </si>
  <si>
    <t>20</t>
  </si>
  <si>
    <t>21</t>
  </si>
  <si>
    <t>keramikas  flīzes</t>
  </si>
  <si>
    <t>22</t>
  </si>
  <si>
    <t>23</t>
  </si>
  <si>
    <t>24</t>
  </si>
  <si>
    <t>Koka dēļu apšuvums H=4,0m</t>
  </si>
  <si>
    <t>metāla elementi dēļu stiprināšanai</t>
  </si>
  <si>
    <t>25</t>
  </si>
  <si>
    <t>Dēļu apstrāde ar antipirēnu</t>
  </si>
  <si>
    <t>antipirēns</t>
  </si>
  <si>
    <t>26</t>
  </si>
  <si>
    <t>27</t>
  </si>
  <si>
    <t>Jumts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</si>
  <si>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</si>
  <si>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</si>
  <si>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</si>
  <si>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</si>
  <si>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</si>
  <si>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</si>
  <si>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</si>
  <si>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</si>
  <si>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</si>
  <si>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Autokrāns</t>
  </si>
  <si>
    <t>dienas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</si>
  <si>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</si>
  <si>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</si>
  <si>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</si>
  <si>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</si>
  <si>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</si>
  <si>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</si>
  <si>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</si>
  <si>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</si>
  <si>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</si>
  <si>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</si>
  <si>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</si>
  <si>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</si>
  <si>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</si>
  <si>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</si>
  <si>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</si>
  <si>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Logu un vitrīnu montāža</t>
  </si>
  <si>
    <t>PVC logu montāža</t>
  </si>
  <si>
    <t>PVC logi</t>
  </si>
  <si>
    <t>Palīgmateriāli ( makrofleks, silikoni)</t>
  </si>
  <si>
    <t>summa</t>
  </si>
  <si>
    <t>Iekšējo koka palodžu montāža</t>
  </si>
  <si>
    <t>Metāla palodžu montāža</t>
  </si>
  <si>
    <t>Ārējo Rannila palodžu montāža</t>
  </si>
  <si>
    <t>Logu ailu apdare</t>
  </si>
  <si>
    <t>Al stūris</t>
  </si>
  <si>
    <t>Durvis, vārti</t>
  </si>
  <si>
    <t>Durvju noseglīstu montāža</t>
  </si>
  <si>
    <t>Durvju ailu apdare</t>
  </si>
  <si>
    <t>Vārtu ailu apdare</t>
  </si>
  <si>
    <t>Pamati</t>
  </si>
  <si>
    <t>šķembas</t>
  </si>
  <si>
    <t>Horizontālās hidroizolācijas ierīkošana no 2 kārtām ruberoida bituma mastikā, t.sk. virsmas sagatavošana</t>
  </si>
  <si>
    <t>Pamatu aizbēršana</t>
  </si>
  <si>
    <t>Karkasa metālkonstrukciju izgatavošana</t>
  </si>
  <si>
    <t>Karkasa metālkonstrukciju montāža</t>
  </si>
  <si>
    <t>Metālkonstrukciju gruntēšana, krāsošana</t>
  </si>
  <si>
    <t>Labiekārtošana</t>
  </si>
  <si>
    <t>Esošā žoga demontāža H=1,5 m ar izvešanu</t>
  </si>
  <si>
    <t>Esošā augsnes slāņa noņemšana 0,15 m</t>
  </si>
  <si>
    <t>Asfaltbetona seguma izbūve</t>
  </si>
  <si>
    <t>blīvais asfaltbetons ABT11-4cm</t>
  </si>
  <si>
    <t>karstais pamatu maisījums AG22 -6cm</t>
  </si>
  <si>
    <t>dolomīta šķembas 15 cm</t>
  </si>
  <si>
    <t>smilts 25 cm</t>
  </si>
  <si>
    <t>Betona bruģakmens seguma izbūve</t>
  </si>
  <si>
    <t>smilts 10 cm</t>
  </si>
  <si>
    <t>šķembas 15 cm</t>
  </si>
  <si>
    <t>smalka smilts 20cm</t>
  </si>
  <si>
    <t>Zālāja izveide no augsnes 15 cm biezumā</t>
  </si>
  <si>
    <t>Metāla paneļu žogs H=2,0m GZ-L TK</t>
  </si>
  <si>
    <t>Veramie vārti 4m</t>
  </si>
  <si>
    <t>Vārtiņi 1,2m</t>
  </si>
  <si>
    <t>Grunts norakšana cietā seguma ierīkošanai</t>
  </si>
  <si>
    <t>Grunts norakšana zālāja ierīkošanai</t>
  </si>
  <si>
    <t>Būvgružu savākšana un izvešana</t>
  </si>
  <si>
    <t xml:space="preserve">    Siltummehānika</t>
  </si>
  <si>
    <t>Iekārtas</t>
  </si>
  <si>
    <t>k-ts</t>
  </si>
  <si>
    <t xml:space="preserve">Ūdens apgāde un kanalizācija </t>
  </si>
  <si>
    <t xml:space="preserve">Cinkotā tērauda ūdensvada caurules DN50 PN6 ar veidgabaliem un stiprinājumiem montāža </t>
  </si>
  <si>
    <t xml:space="preserve">Cinkotā tērauda ūdensvada caurules DN32 PN6ar veidgabaliem un stiprinājumiem montāža </t>
  </si>
  <si>
    <t xml:space="preserve">Cinkotā tērauda ūdensvada caurules DN25 PN6 ar veidgabaliem un stiprinājumiem montāža </t>
  </si>
  <si>
    <t xml:space="preserve">Cinkotā tērauda ūdensvada caurules DN20 PN6 ar veidgabaliem un stiprinājumiem montāža </t>
  </si>
  <si>
    <t xml:space="preserve">Uponor PE-Xa caurules Ø20 PN6 ar veidgabaliem montāža </t>
  </si>
  <si>
    <t xml:space="preserve">Uponor PE-Xa caurules Ø16 PN6 ar veidgabaliem montāža </t>
  </si>
  <si>
    <t>Siltumizolācijas materiāls DN50 caurulēm 9mm</t>
  </si>
  <si>
    <t>Siltumizolācijas materiāls DN32 caurulēm 9mm</t>
  </si>
  <si>
    <t>Siltumizolācijas materiāls DN25caurulēm 9mm</t>
  </si>
  <si>
    <t>Siltumizolācijas materiāls DN20caurulēm 13mm</t>
  </si>
  <si>
    <t>Siltumizolācijas materiāls DN15caurulēm 13mm</t>
  </si>
  <si>
    <t>Apvalks D20</t>
  </si>
  <si>
    <t>Laistīšanas krāns ar šļūteni 20m</t>
  </si>
  <si>
    <t>Jaucējkrāna roku mazgātnei montāža</t>
  </si>
  <si>
    <t>Jaucējkrāna trauku mazgātnei montāža</t>
  </si>
  <si>
    <t xml:space="preserve">Jaucējkrāna dušai </t>
  </si>
  <si>
    <t>Pie sienas stiprināms jaucējkrāns ar grozāmu izteci un rokas dušu</t>
  </si>
  <si>
    <t>Aizbīdnis D50</t>
  </si>
  <si>
    <t>Ventīlis  D32</t>
  </si>
  <si>
    <t>Ventīlis D25</t>
  </si>
  <si>
    <t>Ventīlis D20</t>
  </si>
  <si>
    <t>Ventīlis D15</t>
  </si>
  <si>
    <t>Vienvirziena vārsts D20</t>
  </si>
  <si>
    <t>Aukstā ūdens skaitītājs D25</t>
  </si>
  <si>
    <t>Ķeta atloku līkums 90gr ar balstu D50</t>
  </si>
  <si>
    <t>Enkurojošs atloks PED63 caurulei</t>
  </si>
  <si>
    <t>T3</t>
  </si>
  <si>
    <t>Elektriskais tilpuma ūdens sildītājs 150l</t>
  </si>
  <si>
    <t>Elektriskais dvieļu žāvētājs</t>
  </si>
  <si>
    <t>K1</t>
  </si>
  <si>
    <t>Roku mazgātnes montāža ar izlietnes sifonu ar ieplūdi</t>
  </si>
  <si>
    <t>Trauku mazgātnes montāža ar izlietnes sifonu ar ieplūdi</t>
  </si>
  <si>
    <t xml:space="preserve">Klozetpoda montāža </t>
  </si>
  <si>
    <t>Klozetpoda pievienošanas veidgabala montāža</t>
  </si>
  <si>
    <t>Vertikālā grīdas trapa Ø110 ar izņemamu sifonu montāža</t>
  </si>
  <si>
    <t>PVC iekšējās kanalizācijas caurules Ø110 montāža</t>
  </si>
  <si>
    <t>PVC iekšējās kanalizācijas caurules Ø50 montāža</t>
  </si>
  <si>
    <t>PVC trejgabali</t>
  </si>
  <si>
    <t>PVC līkumi</t>
  </si>
  <si>
    <t>Noslēgtapa D110</t>
  </si>
  <si>
    <t>Revīzija D110</t>
  </si>
  <si>
    <t>K3</t>
  </si>
  <si>
    <t>PVC līkums D110 45gr</t>
  </si>
  <si>
    <t>ACO G100 kanāli ar nosegrežģi H=22,5~25 cm</t>
  </si>
  <si>
    <t xml:space="preserve">ACO kanālu gala noslēgi </t>
  </si>
  <si>
    <t>Tips, marka</t>
  </si>
  <si>
    <t>BŪVDARBU APJOMI Nr.6</t>
  </si>
  <si>
    <t>Ūdens apgāde un kanalizācija ārējie tīkli</t>
  </si>
  <si>
    <t>Ū1</t>
  </si>
  <si>
    <t>PE100-RC Ø110/SDR17 ūdensapgādes caurules montāža tranšejā, nostiprinot tranšejas sienas ar vairogiem un pazeminot gruntsūdens līmeni ar adatfiltriem darbu veikšanas zonā</t>
  </si>
  <si>
    <t>Ø 110</t>
  </si>
  <si>
    <t>Tas pats</t>
  </si>
  <si>
    <t>Ø 63</t>
  </si>
  <si>
    <t>Ķeta veidgabalu montāža</t>
  </si>
  <si>
    <t>Atloku trejgabals</t>
  </si>
  <si>
    <t>Atloku līkums</t>
  </si>
  <si>
    <t>DN 100-90°</t>
  </si>
  <si>
    <t>DN 100-11°</t>
  </si>
  <si>
    <t>Atloku īscaurule</t>
  </si>
  <si>
    <t>DN 100</t>
  </si>
  <si>
    <t>Enkurojošs atloks</t>
  </si>
  <si>
    <t>DN 50/PEØ63</t>
  </si>
  <si>
    <t>Atloka aizbīdņa, vadības stieņa un kapes montāža</t>
  </si>
  <si>
    <t>DN 50</t>
  </si>
  <si>
    <t>Pievienojums esošam ūdensvadam ar universālo atloka adapteri</t>
  </si>
  <si>
    <t>vieta</t>
  </si>
  <si>
    <t>Cauruļvada skalošana un spiediena pārbaude</t>
  </si>
  <si>
    <t xml:space="preserve">Cauruļvadu dezinfekcija </t>
  </si>
  <si>
    <t>PVC kanalizācijas caurules montāža tranšejā, nostiprinot tranšejas sienas ar vairogiem un pazeminot gruntsūdens līmeni ar adatfiltriem darbu veikšanas zonā</t>
  </si>
  <si>
    <t>Ø 200</t>
  </si>
  <si>
    <t>Aizsargčaulas montāža dz/b akā</t>
  </si>
  <si>
    <t>Saliekamo dz/b elementu akas un ķeta lūkas (D400) montāža</t>
  </si>
  <si>
    <t>DN 1000</t>
  </si>
  <si>
    <t>Esošu aku vāku noregulēšana atbilstoši vertikālajam plānojumam</t>
  </si>
  <si>
    <t>Pievienojums esošai kanalizācijai esošā akā</t>
  </si>
  <si>
    <t>Cauruļvadu blīvuma pārbaude</t>
  </si>
  <si>
    <t>K2</t>
  </si>
  <si>
    <t>Uponor G-200 gūlijas ar resti(40t) montāža</t>
  </si>
  <si>
    <t>Ø 400/315-200</t>
  </si>
  <si>
    <t>Pievienojums esošai lietus kanaliz. esošā akā</t>
  </si>
  <si>
    <t>DN 200</t>
  </si>
  <si>
    <t>Turpmāk neizmantojamā ūdensvada cauruļu demontēšana tranšejā, vietās, kur tās traucē</t>
  </si>
  <si>
    <t>Turpmāk neizmantojamās kanalizācijas cauruļu demontēšana tranšejā, vietās, kur tās traucē</t>
  </si>
  <si>
    <t>Turpmāk neizmantojamo cauruļvadu galu aizbetonēšana</t>
  </si>
  <si>
    <t>DN 100; DN 200</t>
  </si>
  <si>
    <t>Esošas saliekamo dz/b elementu ūdensvada akas demontēšana</t>
  </si>
  <si>
    <t>DN 1500</t>
  </si>
  <si>
    <t>Ielu un trotuāru seguma nojaukšana, būvgružu iekraušana automašīnā un izvešana līdz 15 km attālumā</t>
  </si>
  <si>
    <t>Grants segums</t>
  </si>
  <si>
    <r>
      <t>m</t>
    </r>
    <r>
      <rPr>
        <vertAlign val="superscript"/>
        <sz val="10"/>
        <rFont val="Swiss TL"/>
        <family val="2"/>
      </rPr>
      <t>3</t>
    </r>
  </si>
  <si>
    <t xml:space="preserve">Grunts izstrāde bez mehānismu palīdzības šķērsojumu vietās ar citām komunikācijām </t>
  </si>
  <si>
    <t>Aizsardzība pret mehāniskiem bojājumiem:</t>
  </si>
  <si>
    <t xml:space="preserve">  -   elektrokabeļi un sakaru kabeļi</t>
  </si>
  <si>
    <t xml:space="preserve">  -   ūdensvads</t>
  </si>
  <si>
    <t xml:space="preserve">  -   siltumtrase</t>
  </si>
  <si>
    <t>Smilts piebērums ar rokām 15 cm zem un virs cauruļvada</t>
  </si>
  <si>
    <t>Atlikušais tranšejas aizpildījums ar grunti līdz ielas segumam</t>
  </si>
  <si>
    <t>Grunts iekraušana automašīnā un izvešana līdz 15 km attālumā</t>
  </si>
  <si>
    <t>Ielu un trotuāru seguma atjaunošana</t>
  </si>
  <si>
    <t>Zemes virsmas planēšana</t>
  </si>
  <si>
    <t>BŪVDARBU APJOMI Nr.7</t>
  </si>
  <si>
    <t>Apkure un ventilācija</t>
  </si>
  <si>
    <t>Ventilācija</t>
  </si>
  <si>
    <t>BŪVDARBU APJOMI Nr.12</t>
  </si>
  <si>
    <t>Dzelzsbetona pārseguma konstrukcijas demontāža</t>
  </si>
  <si>
    <t>Esošo agregātu un to pamatu demontāža</t>
  </si>
  <si>
    <t>cilv/h</t>
  </si>
  <si>
    <t>gb</t>
  </si>
  <si>
    <t>Siltumapgāde,ārējie tīkli</t>
  </si>
  <si>
    <t>Sienas tips S-2</t>
  </si>
  <si>
    <t>Profilēta metāla loksne RUUKKI T20 PE pārklājums</t>
  </si>
  <si>
    <t>Tvaika izolācija -PVC plēve</t>
  </si>
  <si>
    <t>Hat 20profils vertikāli ( solis 600 mm )</t>
  </si>
  <si>
    <t>Paroc UNS 37 100mm starp Z100 profiliem</t>
  </si>
  <si>
    <t>Paroc Was 25t pretvēja izolācijas plāksne 20 mm</t>
  </si>
  <si>
    <t xml:space="preserve">Hat 20profils vertikāli </t>
  </si>
  <si>
    <t>Sienas tips S-5</t>
  </si>
  <si>
    <t>Sienu mūrēšana no Fibo blokiem</t>
  </si>
  <si>
    <t>Fibo keramzītbloki 150mm</t>
  </si>
  <si>
    <t>mūrjava</t>
  </si>
  <si>
    <t>fibo armatūra</t>
  </si>
  <si>
    <t xml:space="preserve">Sienu apmetums </t>
  </si>
  <si>
    <t>Sienu mūrēšana no silikātķieģeļim</t>
  </si>
  <si>
    <t>silikātķieģeļi 380mm</t>
  </si>
  <si>
    <t>armatūra</t>
  </si>
  <si>
    <t>Logu un durvju ailu aimūrēšana</t>
  </si>
  <si>
    <t xml:space="preserve">Fibo keramzītbloki </t>
  </si>
  <si>
    <t>Fibrobetons ZJ20   200 mm ( polipropilena fibra )</t>
  </si>
  <si>
    <t>Cietinātājs Tibmix 700 Natural</t>
  </si>
  <si>
    <t>Noblietēta esoša grunts</t>
  </si>
  <si>
    <t>Armēta betons 400 mm</t>
  </si>
  <si>
    <t>UPN 200 86 tm</t>
  </si>
  <si>
    <t>TUB 100*5 12tm</t>
  </si>
  <si>
    <t>L-100*6,5 5,3tm</t>
  </si>
  <si>
    <t>lokšņu tērauds t=30</t>
  </si>
  <si>
    <t>lokšņu tērauds t=10</t>
  </si>
  <si>
    <t>GG-2a</t>
  </si>
  <si>
    <t>Armēta betons 400-630 mm</t>
  </si>
  <si>
    <t>GG-3( pandusi un lieveņi )</t>
  </si>
  <si>
    <t>GG-4</t>
  </si>
  <si>
    <t>Izlīdzinošā  kārta 30 mm</t>
  </si>
  <si>
    <t>Polistirola klājums grīdā</t>
  </si>
  <si>
    <t>polistirols 70mm</t>
  </si>
  <si>
    <t>Fibrobetons ZJ20   80 mm ( polipropilena fibra )</t>
  </si>
  <si>
    <t xml:space="preserve">Flīzēta grīdlīste </t>
  </si>
  <si>
    <t>Izlīdzinošā  kārta 16 mm</t>
  </si>
  <si>
    <t>Linoleja ieklāšana grīdā</t>
  </si>
  <si>
    <t>linolejs</t>
  </si>
  <si>
    <t>līme linoleja ieklāšanai</t>
  </si>
  <si>
    <t>Grīdlīstes montāža</t>
  </si>
  <si>
    <t>Paneļu griestu virsmas tīrīšana ar augstspiediena tvaiku , gruntēšana, krāsošana</t>
  </si>
  <si>
    <t>pretsēnīšu līdzeklis</t>
  </si>
  <si>
    <t xml:space="preserve">silikātkrāsakrāsa </t>
  </si>
  <si>
    <t>Paneļu griestu virsmas tīrīšana ar augstspiediena tvaiku , gruntēšana</t>
  </si>
  <si>
    <t>Esošās ķieģeļu sienas tīrīšana ar augstspiediena tvaiku</t>
  </si>
  <si>
    <t>Sienas apstrādāšana ar pretsēnīšu līdzekļiem</t>
  </si>
  <si>
    <t>Sienu emulsijas krāsojums</t>
  </si>
  <si>
    <t>Apmetuma remonts</t>
  </si>
  <si>
    <t>Sienu flīzēšana</t>
  </si>
  <si>
    <t>Reģipša sienu sagatavošana krāsošanai , krāsošana</t>
  </si>
  <si>
    <t>SK-1</t>
  </si>
  <si>
    <t>Esošā jumta siltināšana ar polistirolu 70mm uz mastiku</t>
  </si>
  <si>
    <t>polistirols 70 mm</t>
  </si>
  <si>
    <t>mastika</t>
  </si>
  <si>
    <t>Esošā jumta siltināšana ar polistirolu 50mm uz līmi</t>
  </si>
  <si>
    <t>līme</t>
  </si>
  <si>
    <t>Jumta siltināšana ar Paroc ROB 60</t>
  </si>
  <si>
    <t>Paroc Rob 60 30mm</t>
  </si>
  <si>
    <t>Ruļlveida seguma Icopal Limo Ultra ieklāšana</t>
  </si>
  <si>
    <t>Icopal Limo Ultra</t>
  </si>
  <si>
    <t>Ārējās ugunsdzēsības kāpnes H=2,2m</t>
  </si>
  <si>
    <t>SK-2</t>
  </si>
  <si>
    <t xml:space="preserve">Nesošā Ran 153 t=1,5mm montāža </t>
  </si>
  <si>
    <t>Tvaika izolācija, PVC plēve</t>
  </si>
  <si>
    <t xml:space="preserve">Sltināšana ar polistirolu 70mm </t>
  </si>
  <si>
    <t>Siltināšana ar polistirolu 50mm uz līmi</t>
  </si>
  <si>
    <t>SK-3</t>
  </si>
  <si>
    <t>Jumta seguma ieklājums</t>
  </si>
  <si>
    <t>Metāla profils T45, PE, pārklājums no abām pusēm B=0,7mm</t>
  </si>
  <si>
    <t>stiprinājumi, skrūves</t>
  </si>
  <si>
    <t>SK-4</t>
  </si>
  <si>
    <t>Ārējās ugunsdzēsības kāpnes H=2,6m</t>
  </si>
  <si>
    <t>Ārējās ugunsdzēsības kāpnes H=4,3m</t>
  </si>
  <si>
    <t>Horizontālo lietus ūdens tekņu ar ar poliuretāna pārklājumu montāža</t>
  </si>
  <si>
    <t>Slldkabelis teknām</t>
  </si>
  <si>
    <t>Vertikālo noteku ar poliuretāna pārklājumu D100 montāža</t>
  </si>
  <si>
    <t>Parapetu apdare ar skārdu platums 1500 mm</t>
  </si>
  <si>
    <t>Metāla veramie vārti V-1siltināti 2009*3300</t>
  </si>
  <si>
    <t>Alumīnija stiklotas ārdurvis ĀD1 1000*2100 komplektētas ar rokturiem un slēdzējmehānismu</t>
  </si>
  <si>
    <t>Metāla  ārdurvis  AD2 1000*2100 komplektētas ar rokturiem un slēdzējmehānismu</t>
  </si>
  <si>
    <t>Koka durvis D-1  1000*2100 komplektētas ar rokturiem un slēdzējmehānismiem</t>
  </si>
  <si>
    <t>Koka durvis D-2  900*2050 komplektētas ar rokturiem un slēdzējmehānismiem</t>
  </si>
  <si>
    <t>Plastikāta durvis D-3, D-5 komplektētas ar rokturiem un slēdzējmehānismu</t>
  </si>
  <si>
    <t>Koka durvis D-4  800*2100 komplektētas ar rokturiem un slēdzējmehānismiem</t>
  </si>
  <si>
    <t>Alumīnija durvju bloks DB-1 800*2100</t>
  </si>
  <si>
    <t>Tranšeju rakšana pamatu iebetonēšanai zem betonētās sienas un agregātu pamatnes</t>
  </si>
  <si>
    <t>Blietētu šķembu pabēruma ierīkošana betonētās sienas</t>
  </si>
  <si>
    <t>Betona siena 300 mm</t>
  </si>
  <si>
    <t xml:space="preserve">Veidņu montāža demontāža </t>
  </si>
  <si>
    <t>Bedres aizbēršana</t>
  </si>
  <si>
    <t>Jumta nesošās konstrukcijas</t>
  </si>
  <si>
    <t>Metāla siju izgatavošana un montāža 24 tm</t>
  </si>
  <si>
    <t>IPE 240 24tm</t>
  </si>
  <si>
    <t>Metāla cauruļu TUB 80*4 montāža 47tm</t>
  </si>
  <si>
    <t>Metāla cauruļu TUB 100*5 montāža 42tm</t>
  </si>
  <si>
    <t>leņķis L-100*6,5  14m</t>
  </si>
  <si>
    <t xml:space="preserve">Koka siju 200*100 montāža </t>
  </si>
  <si>
    <t>antiseptizētas koka sijas 200*100</t>
  </si>
  <si>
    <t>Vertikālās sienu konstrukcijas</t>
  </si>
  <si>
    <t>UPN120 19m</t>
  </si>
  <si>
    <t>TUB 150*150*5 23m</t>
  </si>
  <si>
    <t>TUB 150*100*5 47m</t>
  </si>
  <si>
    <t>TUB 80*4 25m</t>
  </si>
  <si>
    <t>TUB 120*80*4 190m</t>
  </si>
  <si>
    <t>Lokšņu tērauds t=10 1,86m2</t>
  </si>
  <si>
    <t>Ieliekamās detaļas 190*190*10</t>
  </si>
  <si>
    <t>Esošā seguma asfaltbetona izlaušana 25 cm dziļumā ar izvešanu</t>
  </si>
  <si>
    <t>Šķembu seguma izbūve</t>
  </si>
  <si>
    <t>dolomīta šķembas 0-70mm 200mm</t>
  </si>
  <si>
    <t>dolomīta šķembas 0-40mm 200mm</t>
  </si>
  <si>
    <t>noblietēta esoša grunts</t>
  </si>
  <si>
    <t>Grunts norakšana nojumes laukumā</t>
  </si>
  <si>
    <t>Pievedamā minerālgrunts uzbērumam zem pandusa</t>
  </si>
  <si>
    <t>Pievedamā augsne apzaļumošanai</t>
  </si>
  <si>
    <t>Aizvedamā grunts</t>
  </si>
  <si>
    <t xml:space="preserve"> Apkures iekārtas  </t>
  </si>
  <si>
    <t xml:space="preserve">Dūmu sūknis  SV-7.5 ar frekvenču pārv.un retinājuma devēju (7.5KW) Uno  </t>
  </si>
  <si>
    <t>Frekvenču pārveidotājs cirkulācijas sūknim ar spiediena devēju (22W)</t>
  </si>
  <si>
    <t xml:space="preserve">Recirk. Sūknis L50B/2 (1.1 kW; 12.8m³/h;14m) katlam AK800S </t>
  </si>
  <si>
    <t xml:space="preserve">Recirk. Sūknis L50C/2 (1.5 kW; 24m³/h;14m) katlam AK1500S </t>
  </si>
  <si>
    <t>Trīsceļu vārsts ar automātiku DN 125</t>
  </si>
  <si>
    <t>Ūdens sagatavošanas iekārta (1.1 m3/h)</t>
  </si>
  <si>
    <t>Sistēmas piebarošanas sūknis ar automātiku</t>
  </si>
  <si>
    <t>Sagatavotā ūdens rezerves tvertne 1 m3</t>
  </si>
  <si>
    <t>Materiāli iekārtu apsaitei un pieslēgšanai pie siltumtīkliem</t>
  </si>
  <si>
    <t>Materiāli iekārtu elektroapsaitei</t>
  </si>
  <si>
    <t>Siltumizolācija cauruļvadiem</t>
  </si>
  <si>
    <t xml:space="preserve">Montāžas un ieregulēšanas darbu izmaksas </t>
  </si>
  <si>
    <t xml:space="preserve">Dūmu sūknis SV-15 ar frekvenču pārveidotāju un retinājuma devēju (15 kW) Uno </t>
  </si>
  <si>
    <t>Siltumizolācijas materiāls DN15caurulēm 20mm</t>
  </si>
  <si>
    <t>PVC trejgabali D110/110-45</t>
  </si>
  <si>
    <t>Siltumapgāde, ārējie tīkli</t>
  </si>
  <si>
    <t>Siltumnesēja C/V sadalījums pa katlu māju, pieslēgums pie esošajiem siltumtīkliem</t>
  </si>
  <si>
    <t>Noslēgvārsts DN 125</t>
  </si>
  <si>
    <t>Noslēgvārsts DN 80</t>
  </si>
  <si>
    <t>Noslēgvārsts DN 40</t>
  </si>
  <si>
    <t>Balansējošais vārsts DN 125</t>
  </si>
  <si>
    <t>Balansējošais vārsts DN 80</t>
  </si>
  <si>
    <t>Balansējošais vārsts DN 40</t>
  </si>
  <si>
    <t>Atgaisošanas krāns DN15</t>
  </si>
  <si>
    <t>Tukšošanas krāns DN25</t>
  </si>
  <si>
    <t>Tehniskais manometrs 0-6 Bar</t>
  </si>
  <si>
    <t>Manometrs krāns</t>
  </si>
  <si>
    <t>Tehniskais termometrs ar čaulu 0-100 C</t>
  </si>
  <si>
    <t>Sadales kolektors Dn150, L=1,5mar 3 atvadiem</t>
  </si>
  <si>
    <t>Tērauda caurule D133*5</t>
  </si>
  <si>
    <t>Tērauda caurule D89*4</t>
  </si>
  <si>
    <t>Tērauda caurule D48*3</t>
  </si>
  <si>
    <t>Tērauda caurule D32*2</t>
  </si>
  <si>
    <t>Tērauda cauruļu antikorozijas pārklājums</t>
  </si>
  <si>
    <t>Paroc AE akmens vates čaulas ar AL follilja pārklājumu l=1m,40mm D125</t>
  </si>
  <si>
    <t>Paroc AE akmens vates čaulas ar AL follilja pārklājumu  l=1m,40mm D80</t>
  </si>
  <si>
    <t>Paroc AE akmens vates čaulas ar AL follilja pārklājumu l=1m,40mm D40</t>
  </si>
  <si>
    <t>Cauruļvadu hidrauliskā testēšana</t>
  </si>
  <si>
    <t>Tērauda cauruļvadu D133*5 pieslēgums pie esošās siltumtrases</t>
  </si>
  <si>
    <t>Tērauda cauruļvadu D89*4 pieslēgums pie esošās siltumtrases</t>
  </si>
  <si>
    <t>Tērauda cauruļvadu D48*3 pieslēgums pie esošās siltumtrases</t>
  </si>
  <si>
    <t>Caurumu izsišana esošajos pamatos</t>
  </si>
  <si>
    <t>Ārējā siltumtrase</t>
  </si>
  <si>
    <t>Rūpnieciski izolētas tērauda caurules 88,9*3,2/180ar signālvadiem</t>
  </si>
  <si>
    <t>Rūpnieciski izolētas tērauda caurules 48,3*2,6/125ar signālvadiem</t>
  </si>
  <si>
    <t>Rūpnieciski izolēts cauruļvadu līknis D88,9*3,2/180 90 gr</t>
  </si>
  <si>
    <t>Rūpnieciski izolēts cauruļvadu līknis D48,3*2,6/125 90 gr</t>
  </si>
  <si>
    <t>Rūpnieciski izolētie  tērauda cauruļu vertikālie līkumi D88,9*3,2/180</t>
  </si>
  <si>
    <t>Rūpnieciski izolētie  tērauda cauruļu vertikālie līkumi D48,3*2,6/125</t>
  </si>
  <si>
    <t>gala uzmava c/v 88,9/180</t>
  </si>
  <si>
    <t>gala uzmava c/v48,3/125</t>
  </si>
  <si>
    <t>Savienotājuzmavas rūpnieciski izolētām caurulēm D88.9/180</t>
  </si>
  <si>
    <t>Savienotājuzmavas rūpnieciski izolētām caurulēm D48,3/125</t>
  </si>
  <si>
    <t>Brīdinājuma lente</t>
  </si>
  <si>
    <t>Tranšejas atrakšana ar mehānismu pielietošanu</t>
  </si>
  <si>
    <t>Tas pats pielietojot roku darbu</t>
  </si>
  <si>
    <t>Pamatnes zem bezkanāla c/v ierīkošana no rupjgraudainas smilts, izlīdzinot un blietējot biezumā 100mm</t>
  </si>
  <si>
    <t>Trases aizbēršana un blietēšana ar rupjgraudainu smilti bez mehānismu palīdzības, biezums 0,38m</t>
  </si>
  <si>
    <t>Pilnīga tranšejas aizbēršana ar grunti un blietēšana ar mehānismu  pal.</t>
  </si>
  <si>
    <t>Cauruļvadu metināto šuvju kontrole ar rent. Vai ultraskaņas metodi</t>
  </si>
  <si>
    <t>C/V 88,9/180  pievienojums pie esošās siltumtrases</t>
  </si>
  <si>
    <t>C/V48,3/125  pievienojums pie esošās siltumtrases</t>
  </si>
  <si>
    <t>1.1</t>
  </si>
  <si>
    <t>1.2</t>
  </si>
  <si>
    <t>DN 100/ DN50</t>
  </si>
  <si>
    <t>DN 100/ PEØ110</t>
  </si>
  <si>
    <t>1.3</t>
  </si>
  <si>
    <t>1.4</t>
  </si>
  <si>
    <t>1.5</t>
  </si>
  <si>
    <t>1.6</t>
  </si>
  <si>
    <t>2.1</t>
  </si>
  <si>
    <t>2.2</t>
  </si>
  <si>
    <t>2.3</t>
  </si>
  <si>
    <t>2.4</t>
  </si>
  <si>
    <t>Aku lūku apbetonēšana</t>
  </si>
  <si>
    <t>2.5</t>
  </si>
  <si>
    <t>2.6</t>
  </si>
  <si>
    <t>2.7</t>
  </si>
  <si>
    <t>3.1</t>
  </si>
  <si>
    <t>PVC kanalizācijas caurules un veidgabalu montāža tranšejā, nostiprinot tranšejas sienas ar vairogiem un pazeminot gruntsūdens līmeni ar adatfiltriem darbu veikšanas zonā</t>
  </si>
  <si>
    <t>3.2</t>
  </si>
  <si>
    <t>"ACO G-100" kanāla montāža</t>
  </si>
  <si>
    <t>3.3</t>
  </si>
  <si>
    <t>Trapa "HL 600/2" montāža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</si>
  <si>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</si>
  <si>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</si>
  <si>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</si>
  <si>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</si>
  <si>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</si>
  <si>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</si>
  <si>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</si>
  <si>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</si>
  <si>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</si>
  <si>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</si>
  <si>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</si>
  <si>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</si>
  <si>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5.1</t>
  </si>
  <si>
    <t>5.2</t>
  </si>
  <si>
    <t>5.3</t>
  </si>
  <si>
    <t>5.4</t>
  </si>
  <si>
    <t xml:space="preserve">  -   kanalizācija (tai skaitā lietus kanalizācijas drenāža)</t>
  </si>
  <si>
    <t>5.5</t>
  </si>
  <si>
    <t>5.6</t>
  </si>
  <si>
    <t>5.7</t>
  </si>
  <si>
    <t>6.1</t>
  </si>
  <si>
    <t>6.2</t>
  </si>
  <si>
    <t>6.3</t>
  </si>
  <si>
    <t>6.4</t>
  </si>
  <si>
    <t>APKURE</t>
  </si>
  <si>
    <t xml:space="preserve">Lodveida vārsts </t>
  </si>
  <si>
    <t>dN32</t>
  </si>
  <si>
    <t>Vienvirziena vārsts</t>
  </si>
  <si>
    <t>Atloku filtrs</t>
  </si>
  <si>
    <t>Trīsvirzienu vārsts ar izpildmehānismu</t>
  </si>
  <si>
    <t>dN20</t>
  </si>
  <si>
    <t>Cirkulācijas sūknis Wilo-Top-S-257</t>
  </si>
  <si>
    <t>Apkures sistēmas regulators ECL-100M ar sensoriem</t>
  </si>
  <si>
    <t>Spiediena krituma regulētājs AVDO</t>
  </si>
  <si>
    <t>dn20</t>
  </si>
  <si>
    <t>balansējošs vārsts MSV-1</t>
  </si>
  <si>
    <t>dn25</t>
  </si>
  <si>
    <t>Noslēgvārsts ar noteces krānu MSV-M</t>
  </si>
  <si>
    <t xml:space="preserve">Atgaisošanas vārsts </t>
  </si>
  <si>
    <t>dn15</t>
  </si>
  <si>
    <t>Tehniskais  manometrs 0-6Bar</t>
  </si>
  <si>
    <t>Tehniskais termometrs ar čaulu</t>
  </si>
  <si>
    <t xml:space="preserve">Tukšošanas vārsts </t>
  </si>
  <si>
    <t>Purmo Compact radiators tips C ( pievienojums no sāniem komplektā ar sienas stiprinājumiem un atgaisošanas korķi)</t>
  </si>
  <si>
    <t>PC-22-1800-500</t>
  </si>
  <si>
    <t>PC-21-500-200</t>
  </si>
  <si>
    <t>PC-21-700-500</t>
  </si>
  <si>
    <t>PC-33-800-500</t>
  </si>
  <si>
    <t>PC-33-1200-500</t>
  </si>
  <si>
    <t>PC-33-1800-500</t>
  </si>
  <si>
    <t>Iepriekšējās regulēšanas vārsts RTD-N15</t>
  </si>
  <si>
    <t>Noslēgvārsts RLV-S15</t>
  </si>
  <si>
    <t>Noteces vārsts 3/4 ar sparauslu</t>
  </si>
  <si>
    <t>Termostatiskais sensors RTD</t>
  </si>
  <si>
    <t>Tērauda caurule</t>
  </si>
  <si>
    <t>dn32</t>
  </si>
  <si>
    <t xml:space="preserve">Tērauda cauruļu antikorozijas pārklājums </t>
  </si>
  <si>
    <t>Paroc akmens vates čaulas ar AL follija pārklājumu   40 mm</t>
  </si>
  <si>
    <t>Apkures sistēmas hidrauliskā pārbaude</t>
  </si>
  <si>
    <t>Apkures sistēmas regulēšana un balansēšana</t>
  </si>
  <si>
    <t xml:space="preserve">Caurumu izveide esošajās sienās </t>
  </si>
  <si>
    <t>Deflektors cilindriks D630mm</t>
  </si>
  <si>
    <t>Gaisa vads no cinkota skārda D630mm</t>
  </si>
  <si>
    <t>Cinkotais skārds 1,2mm virs izolācijas</t>
  </si>
  <si>
    <t>Kondensāta savākšanas rieva gaisa vadam</t>
  </si>
  <si>
    <t>Vara caurule D18*1</t>
  </si>
  <si>
    <t>Sifons Dn15 ar revīziju</t>
  </si>
  <si>
    <t>Siltināts vārsts UTT 1400*1200 ar mehānisko pievadu</t>
  </si>
  <si>
    <t>Pieplūdes reste USS 1400*1200</t>
  </si>
  <si>
    <t>Ventilators Silent 100 ar vienvirzoiena vārstu</t>
  </si>
  <si>
    <t>Ventilators Silent 200 ar vienvirzoiena vārstu</t>
  </si>
  <si>
    <t>Ventilators TD160/100</t>
  </si>
  <si>
    <t>kompl</t>
  </si>
  <si>
    <t>Vienvirziena vārstsCAR-100</t>
  </si>
  <si>
    <t>Fresh air pieplūdes iekārta D100</t>
  </si>
  <si>
    <t>Pārplūdes reste RR 400*80</t>
  </si>
  <si>
    <t>Nosūces difuzors D100</t>
  </si>
  <si>
    <t xml:space="preserve">Cinkota skārda gaisa vads </t>
  </si>
  <si>
    <t>dn100</t>
  </si>
  <si>
    <t>Paroc akmens vates čaulas ar AL follija pārklājumu 80 mm</t>
  </si>
  <si>
    <r>
      <t>Ievada pārslēdzis 3-polu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=200A</t>
    </r>
  </si>
  <si>
    <t>OETL 200K3C</t>
  </si>
  <si>
    <r>
      <t>Automāt. Slēdzis 3-polu,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=100A;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=30 kA montāžai uz DIN sliedes</t>
    </r>
  </si>
  <si>
    <t>S803C-C100</t>
  </si>
  <si>
    <r>
      <t>Automāt. Slēdzis 3-polu,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=63A;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=30 kA montāžai uz DIN sliedes</t>
    </r>
  </si>
  <si>
    <t>S803C-C63</t>
  </si>
  <si>
    <r>
      <t>2-polīgs kombinēts noplūdes strāvas automāts ar "C" raksturlīkni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>=16 A; ΔI=30 mA I</t>
    </r>
    <r>
      <rPr>
        <vertAlign val="subscript"/>
        <sz val="10"/>
        <rFont val="Swiss TL"/>
        <family val="2"/>
      </rPr>
      <t>cu</t>
    </r>
    <r>
      <rPr>
        <sz val="10"/>
        <rFont val="Swiss TL"/>
        <family val="2"/>
      </rPr>
      <t>=10 kA montāžai uz DIN sliedes</t>
    </r>
  </si>
  <si>
    <t>DS202 M AC-C16/0,03</t>
  </si>
  <si>
    <r>
      <t>3-polīgs pārsprieguma novadītājs "B" klase               I</t>
    </r>
    <r>
      <rPr>
        <vertAlign val="subscript"/>
        <sz val="10"/>
        <rFont val="Swiss TL"/>
        <family val="2"/>
      </rPr>
      <t>max</t>
    </r>
    <r>
      <rPr>
        <sz val="10"/>
        <rFont val="Swiss TL"/>
        <family val="2"/>
      </rPr>
      <t>=50 kA; U</t>
    </r>
    <r>
      <rPr>
        <vertAlign val="subscript"/>
        <sz val="10"/>
        <rFont val="Swiss TL"/>
        <family val="2"/>
      </rPr>
      <t>P</t>
    </r>
    <r>
      <rPr>
        <sz val="10"/>
        <rFont val="Swiss TL"/>
        <family val="2"/>
      </rPr>
      <t>≤ 1,3 kV</t>
    </r>
  </si>
  <si>
    <t>MCD 50-B        3 5096 87 7</t>
  </si>
  <si>
    <r>
      <t>3-fāžu kopņu sistēma (Cu 30 mm</t>
    </r>
    <r>
      <rPr>
        <vertAlign val="superscript"/>
        <sz val="10"/>
        <rFont val="Swiss TL"/>
        <family val="2"/>
      </rPr>
      <t>2</t>
    </r>
    <r>
      <rPr>
        <sz val="10"/>
        <rFont val="Swiss TL"/>
        <family val="2"/>
      </rPr>
      <t>)</t>
    </r>
  </si>
  <si>
    <r>
      <t>Neatkarīgais atslēdzējs U</t>
    </r>
    <r>
      <rPr>
        <vertAlign val="subscript"/>
        <sz val="10"/>
        <rFont val="Swiss TL"/>
        <family val="2"/>
      </rPr>
      <t>sp</t>
    </r>
    <r>
      <rPr>
        <sz val="10"/>
        <rFont val="Swiss TL"/>
        <family val="2"/>
      </rPr>
      <t>=24V</t>
    </r>
  </si>
  <si>
    <t>S 2C-A1</t>
  </si>
  <si>
    <r>
      <t xml:space="preserve">SP-1  </t>
    </r>
    <r>
      <rPr>
        <sz val="10"/>
        <rFont val="Swiss TL"/>
        <family val="2"/>
      </rPr>
      <t>Sadalne ar dalītām kopnēm, montāžai virs apmetuma IP-44 sastāvoša no:</t>
    </r>
  </si>
  <si>
    <r>
      <t>Trīspolu ievada slēdzis I</t>
    </r>
    <r>
      <rPr>
        <vertAlign val="subscript"/>
        <sz val="10"/>
        <rFont val="Swiss TL"/>
        <family val="2"/>
      </rPr>
      <t>N</t>
    </r>
    <r>
      <rPr>
        <sz val="10"/>
        <rFont val="Swiss TL"/>
        <family val="2"/>
      </rPr>
      <t xml:space="preserve">=160 A </t>
    </r>
  </si>
  <si>
    <t>OT 160E3</t>
  </si>
  <si>
    <r>
      <t>Spailes Al/Cu vadu pievienošanai 16-120mm</t>
    </r>
    <r>
      <rPr>
        <vertAlign val="superscript"/>
        <sz val="10"/>
        <rFont val="Swiss TL"/>
        <family val="2"/>
      </rPr>
      <t>2</t>
    </r>
  </si>
  <si>
    <t>KE73.1</t>
  </si>
  <si>
    <t>Apgaismojuma armatūra ar luminiscento spuldzi 2x58W; IP66 montāžai pie griestiem / sienas</t>
  </si>
  <si>
    <t>VIPET-I-PC-258-T40, 2x58W</t>
  </si>
  <si>
    <t>Apgaismojuma armatūra ar luminiscento spuldzi 2x36W; IP66 montāžai pie griestiem</t>
  </si>
  <si>
    <t>VIPET-I-PC-236-T40, 2x36W</t>
  </si>
  <si>
    <t>Apgaismojuma armatūra ar luminiscento spuldzi 2x36W; IP40 montāžai pie griestiem</t>
  </si>
  <si>
    <t>FOX-236, 2x36W</t>
  </si>
  <si>
    <t>Apgaismojuma armatūra ar luminiscento spuldzi 1x36W; IP40 montāžai pie griestiem</t>
  </si>
  <si>
    <t>FOX-136, 1x36W</t>
  </si>
  <si>
    <t>Apgaismojuma armatūra ar luminiscento spuldzi 4x14W; IP20 iekarama trosē</t>
  </si>
  <si>
    <t>TPS460, 4x14W</t>
  </si>
  <si>
    <t>Apgaismojuma armatūra ar luminiscento spuldzi 1x28W; IP44 montāžai pie griestiem</t>
  </si>
  <si>
    <t>AVR400.028H</t>
  </si>
  <si>
    <t>Apgaismojuma armatūra ar luminiscento spuldzi 1x26W; IP65 montāžai pie sienas</t>
  </si>
  <si>
    <t>ALFA 30-22 126 PC, 1x26W</t>
  </si>
  <si>
    <t>Prožektors ar nātrija spuldzi 1x70W; IP65, montāžai pie sienas</t>
  </si>
  <si>
    <t>K-1-70S-ASYMRX7s, 1x70W</t>
  </si>
  <si>
    <t>Grupu slēdzis ar diviem taustiņiem, 10 A, 250 V~ montāžai zem apmetuma IP-44</t>
  </si>
  <si>
    <t>Sienas balsts (l=400 mm)</t>
  </si>
  <si>
    <t>VKF-400 4kN</t>
  </si>
  <si>
    <t>MEK RPF-70</t>
  </si>
  <si>
    <t>Vītņstienis (l=2000mm)</t>
  </si>
  <si>
    <t>GT-10</t>
  </si>
  <si>
    <t>101 VL3000         5401 98 9</t>
  </si>
  <si>
    <t>Izolētas zibensaizsardzības komplekts, V-veida siprinājums</t>
  </si>
  <si>
    <t>101 VS-16          5408 97 8</t>
  </si>
  <si>
    <t>FlangFix sistēmas pamats</t>
  </si>
  <si>
    <t>F-FIX-B16        5403 23 5</t>
  </si>
  <si>
    <t>Betona bloks FlangFix sistēmai, 16 kg</t>
  </si>
  <si>
    <t>F-FIX-S16        5403 22 7</t>
  </si>
  <si>
    <t>Pieslēguma platne isCon vadam</t>
  </si>
  <si>
    <t>isCon AP1-16 VA  5408 02 6</t>
  </si>
  <si>
    <r>
      <t>Novadīšanas vads 35 mm</t>
    </r>
    <r>
      <rPr>
        <vertAlign val="superscript"/>
        <sz val="10"/>
        <rFont val="Swiss TL"/>
        <family val="2"/>
      </rPr>
      <t>2</t>
    </r>
    <r>
      <rPr>
        <sz val="10"/>
        <rFont val="Swiss TL"/>
        <family val="2"/>
      </rPr>
      <t>; Ø25 mm.</t>
    </r>
  </si>
  <si>
    <t>isCon 1000 W    5408 00 2</t>
  </si>
  <si>
    <t>StarQuick vadu turētājs PA</t>
  </si>
  <si>
    <t>SQ-20 SW         2146 16 4</t>
  </si>
  <si>
    <t>Horizontāls zibens uztvēreis, cinkota apaļvads Ø8 mm</t>
  </si>
  <si>
    <t>RD 8-FT             5021 08 1</t>
  </si>
  <si>
    <t>5052 DIN 30X3,5 5019 34 5</t>
  </si>
  <si>
    <t>Vertikāls zemētājs, cinkots tērauda stienis Ø20 mm. l=1,5m</t>
  </si>
  <si>
    <t>219 20 ST FT      5000 75 0</t>
  </si>
  <si>
    <t>Uzsišanas uzgalis vertikālā zemētājam Ø20 mm</t>
  </si>
  <si>
    <t>1819 20BP         3041 21 2</t>
  </si>
  <si>
    <t>Uzsišanas galviņa vertikālā zemētājam Ø20 mm</t>
  </si>
  <si>
    <t>1820 20             3042 20 0</t>
  </si>
  <si>
    <t>Universāla savienošanas apskava zemējuma stieņiem</t>
  </si>
  <si>
    <t>2760 20 FT        5001 64 1</t>
  </si>
  <si>
    <r>
      <t>2 kV kabelis ar alumīnija dzīslām 4x95 mm</t>
    </r>
    <r>
      <rPr>
        <vertAlign val="superscript"/>
        <sz val="10"/>
        <rFont val="Swiss TL"/>
        <family val="2"/>
      </rPr>
      <t>2</t>
    </r>
  </si>
  <si>
    <r>
      <t>Gala apdare kabelim ar plastmasas izolāciju spriegumam līdz 1kV 150÷400 mm</t>
    </r>
    <r>
      <rPr>
        <vertAlign val="superscript"/>
        <sz val="10"/>
        <color indexed="8"/>
        <rFont val="Swiss TL"/>
        <family val="2"/>
      </rPr>
      <t>2</t>
    </r>
    <r>
      <rPr>
        <sz val="10"/>
        <color indexed="8"/>
        <rFont val="Swiss TL"/>
        <family val="2"/>
      </rPr>
      <t xml:space="preserve"> ar kabeļkurpēm</t>
    </r>
  </si>
  <si>
    <t>1110102550 LTGY</t>
  </si>
  <si>
    <t>1110102050 LTGY</t>
  </si>
  <si>
    <t>Ugunsgrēka signalizācijas kontrolpanelis BENTEL</t>
  </si>
  <si>
    <t>J408-8</t>
  </si>
  <si>
    <t>MARS 2000</t>
  </si>
  <si>
    <t xml:space="preserve">Dūmu  detektors </t>
  </si>
  <si>
    <t>NB 323-2</t>
  </si>
  <si>
    <t>Siltuma detektors</t>
  </si>
  <si>
    <t>Rokas detektors</t>
  </si>
  <si>
    <t>FP/3RD</t>
  </si>
  <si>
    <t>Trauksmes sirēna</t>
  </si>
  <si>
    <t>Ārējā trauksmes sirēna</t>
  </si>
  <si>
    <t xml:space="preserve"> 1*2*0,8</t>
  </si>
  <si>
    <t>JE-E (ST) FE180/E30</t>
  </si>
  <si>
    <t>Kabelis ( N) HXH ( ST) Hb FE180/E30</t>
  </si>
  <si>
    <t>Demontāžas darbi katlu mājā</t>
  </si>
  <si>
    <t>Ķieģeļu fasādes siltināšana</t>
  </si>
  <si>
    <t>Esošo ķieģeļu sienu siltināšana</t>
  </si>
  <si>
    <t xml:space="preserve">Esošās ķieģeļu sienas siltināšana   ar polistirolu </t>
  </si>
  <si>
    <t>polistirols 50 mm ( S-1 )</t>
  </si>
  <si>
    <t>polistirols 100 mm (S-2)</t>
  </si>
  <si>
    <r>
      <t xml:space="preserve">Iepirkuma nosaukums: </t>
    </r>
    <r>
      <rPr>
        <b/>
        <sz val="10"/>
        <rFont val="Swiss TL"/>
        <family val="2"/>
      </rPr>
      <t xml:space="preserve">  "Sventes pagasta katlu mājas rekonstrukcijas un apkures katla nomaiņa" </t>
    </r>
  </si>
  <si>
    <t>Iepirkuma ID Nr.2012/2/KPFI</t>
  </si>
  <si>
    <t>Iepirkuma ID Nr.DND2012/2/KPFI</t>
  </si>
  <si>
    <r>
      <t xml:space="preserve">Iepirkuma nosaukums: </t>
    </r>
    <r>
      <rPr>
        <b/>
        <sz val="10"/>
        <rFont val="Swiss TL"/>
        <family val="2"/>
      </rPr>
      <t xml:space="preserve"> "Sventes pagasta katlu mājas rekonstrukcijas un apkures katla nomaiņa" </t>
    </r>
  </si>
  <si>
    <t>Iepirkuma ID Nr.DND 2012/2/KPFI</t>
  </si>
  <si>
    <t>Iepirkuma NID Nr.DND 2012/2/KPFI</t>
  </si>
  <si>
    <r>
      <t xml:space="preserve">Iepirkuma nosaukums: </t>
    </r>
    <r>
      <rPr>
        <b/>
        <sz val="10"/>
        <rFont val="Swiss TL"/>
        <family val="2"/>
      </rPr>
      <t xml:space="preserve">  "Sventes pagasta katlu mājas rekonstrukcijas un apkures katla nomaiņa"</t>
    </r>
  </si>
  <si>
    <t>Peļņa (___%),</t>
  </si>
  <si>
    <t>Darba devēja sociālais nodoklis (___%)</t>
  </si>
  <si>
    <t xml:space="preserve">Kurināmā padeves mehanisms katlam KPM-009 DN300 vai analogs  (Kurināmā padeve katlam vulkāna tipa kurtuvē ar vītņveida transportiera palīdzību.
Kurināmā padeves mehānisma tvertnes tilpumam jānodrošina katla darbību nominālajā režīmā ne mazāk kā 35 minūtes)
</t>
  </si>
  <si>
    <t xml:space="preserve">Iekārtas un prasības </t>
  </si>
  <si>
    <t xml:space="preserve">Kurināmā noliktavas kustīgā grīda (3 bīdītāji); hidrostacija 15 kw,hidrocilindri,hidroapsaite. Kustīgās grīdas minimālo kurināmā ietilpību paredzēt 2 diennaktīm, pie katlu mājas darbības nominālās jaudas
</t>
  </si>
  <si>
    <t>Kurināmā padeves ķēžu lāpstiņu transportieris. Ražība ne mazāka kā 12 m3/h</t>
  </si>
  <si>
    <t>Sadalošais lentas transportieris.Ražība ne mazāka kā 14 m3/h</t>
  </si>
  <si>
    <t xml:space="preserve">Kurināmā padeves mehanisms katlam KPM-08 DN 200, vai analogs. Kurināmā padeve katla vulkāna tipa kurtuvē ar vītņveida transportiera palīdzību.
Kurināmā padeves mehānisma tvertnes tilpumam jānodrošina katla darbību nominālajā režīmā ne mazāk kā 35 minūtes.
</t>
  </si>
  <si>
    <t xml:space="preserve">Izolēts tērauda dūmenis bezatsaišu DN 500;H=21 m.  </t>
  </si>
  <si>
    <t>Tērauda dūmejas ar izolāciju . Tērauds ne mazāks #3 mm</t>
  </si>
  <si>
    <t xml:space="preserve">Katla darbības vadības un kontroles bloks. Katlu darbības vadība un kontrole ieskaitot kurināmā noliktavas kustīgo grīdu un transportierus. </t>
  </si>
  <si>
    <t>Transporta izmaksas iekārtas piegādei objektā</t>
  </si>
  <si>
    <t>Multiciklons MC-1000 (dūmgāzu attīrītājs) vai analogs. Dūmgāzu attīrīšanas pakāpe ne zemāka par 85%; pieļaujamais putekļu daudzums 200 mg/m3; pieļaujamais NOx 375 mg/m3; pieļaujamais CO 375 mg/m3; O2 saturs dūmgāzes 6-8 %; dūmgāzu ātrums 4,5 m/sek.; ražība 1,1 m3/sek.</t>
  </si>
  <si>
    <t>Multiciklons MC-1500 (dūmgāzu attīrītājs) vai analogs. Dūmgāzu attīrīšanas pakāpe ne zemāka par 85%; pieļaujamais putekļu daudzums 200 mg/m3; pieļaujamais NOx 375 mg/m3; pieļaujamais CO 375 mg/m3; O2 saturs dūmgāzes 6-8 %; dūmgāzu ātrums 4,5 m/sek.; ražība 1,7 m3/sek.</t>
  </si>
  <si>
    <r>
      <t xml:space="preserve">Ūdens sildāmais katls AK-800S vai analogs (  Ar vulkāna tipa kurtuvi, nominālā jauda 800 kW, 95oC; 6 bar. 
</t>
    </r>
    <r>
      <rPr>
        <b/>
        <sz val="10"/>
        <color indexed="8"/>
        <rFont val="Swiss TL"/>
        <family val="2"/>
      </rPr>
      <t>Kombinēta tipa, kurš darbojas ar šķeldu un malku.</t>
    </r>
    <r>
      <rPr>
        <sz val="10"/>
        <color indexed="8"/>
        <rFont val="Swiss TL"/>
        <family val="2"/>
      </rPr>
      <t xml:space="preserve">
Sildvirsmas laukums ne mazāks kā 49,5 m2.
Katla kurtuves oderējumam jānodrošina katla stabilu darbību izmantojot kurināmo ar mitrumu  60 %.
Oderējums izpildīts no karstumizturīgiem materiāliem.
Katla dūmgāzu caurules izgatavotas no tērauda, kura tehniskie parametri nav zemāki par tēraudu P235GH.
Katla lietderības koeficients ne mazāks par 82 %.
Katlam jābūt ar CE zīmes marķējumu.
</t>
    </r>
  </si>
  <si>
    <r>
      <t xml:space="preserve">Ūdens sildāmais katls AK-1500 vai analogs ( Ar vulkāna tipa kurtuvi, nominālā jauda 1500 kW.
95oC; 6 bar.
</t>
    </r>
    <r>
      <rPr>
        <b/>
        <sz val="10"/>
        <color indexed="8"/>
        <rFont val="Swiss TL"/>
        <family val="2"/>
      </rPr>
      <t xml:space="preserve">Darbojas ar šķeldu. </t>
    </r>
    <r>
      <rPr>
        <sz val="10"/>
        <color indexed="8"/>
        <rFont val="Swiss TL"/>
        <family val="2"/>
      </rPr>
      <t xml:space="preserve"> 
Sildvirsmas laukums ne mazāks kā 105 m2.
Katla kurtuves oderējumam jānodrošina katla stabilu darbību izmantojot kurināmo ar  mitrumu  60 %.
Oderējums izpildīts no karstumizturīgiem materiāliem.
Katla dūmgāzu caurules izgatavotas no tērauda, kura tehniskie parametri nav zemāki par tēraudu P235GH.
Katla lietderības koeficients ne mazāks par 82 %.
Katlam jābūt ar CE zīmes marķējumu.
Reģistrēts bīstamo iekārtu reģistrā, saskaņā ar MK Noteikumu Nr.138 „Noteikumi par katliekārtu tehnisko uzraudzību” prasībām. 
</t>
    </r>
  </si>
  <si>
    <t>Ārejas sienas kieģeļu mūrēšana</t>
  </si>
  <si>
    <t xml:space="preserve">Cirkulācijas sūknis (37 kW; 130 m³/h;49m)  </t>
  </si>
  <si>
    <t>Drošības vārsti DN=40 (prescor)   katlam AK800S</t>
  </si>
  <si>
    <t>Drošības vārsti DN=50 (prescor)   katlam AK1500S</t>
  </si>
  <si>
    <t xml:space="preserve">Gaisa padeves ventilators F1200  </t>
  </si>
  <si>
    <t xml:space="preserve">Gaisa padeves ventilators F1800  </t>
  </si>
  <si>
    <t>7.1.</t>
  </si>
  <si>
    <t>Kurināmā padeves mehānisma aizsargautomātika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</si>
</sst>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&quot;cilv&quot;"/>
    <numFmt numFmtId="193" formatCode="0.0%"/>
    <numFmt numFmtId="194" formatCode="0.00;[Red]0.00"/>
    <numFmt numFmtId="195" formatCode="0.0"/>
    <numFmt numFmtId="196" formatCode="#,##0.0"/>
    <numFmt numFmtId="197" formatCode="[$-426]dddd\,\ yyyy&quot;. gada &quot;d\.\ mmmm"/>
    <numFmt numFmtId="198" formatCode="[$-F800]dddd\,\ mmmm\ dd\,\ yyyy"/>
    <numFmt numFmtId="199" formatCode="[$-426]dddd\,\ yyyy&quot;. gada &quot;d\.\ mmmm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??_);_(@_)"/>
    <numFmt numFmtId="205" formatCode="_(* #,##0_);_(* \(#,##0\);_(* &quot;-&quot;??_);_(@_)"/>
    <numFmt numFmtId="206" formatCode="#,##0\ _L_s"/>
    <numFmt numFmtId="207" formatCode="#,##0.00\ _L_s"/>
    <numFmt numFmtId="208" formatCode="0000000"/>
    <numFmt numFmtId="209" formatCode="0.000%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wiss TL"/>
      <family val="2"/>
    </font>
    <font>
      <b/>
      <sz val="10"/>
      <name val="Swiss TL"/>
      <family val="2"/>
    </font>
    <font>
      <sz val="10"/>
      <color indexed="8"/>
      <name val="Swiss TL"/>
      <family val="2"/>
    </font>
    <font>
      <b/>
      <sz val="10"/>
      <color indexed="16"/>
      <name val="Swiss TL"/>
      <family val="2"/>
    </font>
    <font>
      <b/>
      <sz val="14"/>
      <name val="Swiss TL"/>
      <family val="2"/>
    </font>
    <font>
      <sz val="10"/>
      <color indexed="8"/>
      <name val="Arial"/>
      <family val="2"/>
    </font>
    <font>
      <b/>
      <i/>
      <sz val="10"/>
      <name val="Swiss TL"/>
      <family val="2"/>
    </font>
    <font>
      <b/>
      <sz val="12"/>
      <name val="Swiss TL"/>
      <family val="2"/>
    </font>
    <font>
      <b/>
      <sz val="10"/>
      <color indexed="8"/>
      <name val="Swiss TL"/>
      <family val="2"/>
    </font>
    <font>
      <vertAlign val="superscript"/>
      <sz val="10"/>
      <name val="Swiss TL"/>
      <family val="2"/>
    </font>
    <font>
      <b/>
      <u val="single"/>
      <sz val="10"/>
      <name val="Swiss TL"/>
      <family val="2"/>
    </font>
    <font>
      <vertAlign val="subscript"/>
      <sz val="10"/>
      <name val="Swiss T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Swiss TL"/>
      <family val="2"/>
    </font>
    <font>
      <vertAlign val="superscript"/>
      <sz val="10"/>
      <color indexed="8"/>
      <name val="Swiss TL"/>
      <family val="2"/>
    </font>
    <font>
      <sz val="10"/>
      <color indexed="10"/>
      <name val="Swiss T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7" fillId="0" borderId="0" xfId="0" applyFont="1" applyAlignment="1">
      <alignment vertical="top" wrapText="1"/>
    </xf>
    <xf numFmtId="191" fontId="7" fillId="0" borderId="0" xfId="0" applyNumberFormat="1" applyFont="1" applyAlignment="1">
      <alignment vertical="top" wrapText="1"/>
    </xf>
    <xf numFmtId="0" fontId="1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91" fontId="5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43" fontId="4" fillId="24" borderId="0" xfId="0" applyNumberFormat="1" applyFont="1" applyFill="1" applyAlignment="1">
      <alignment vertical="top"/>
    </xf>
    <xf numFmtId="0" fontId="4" fillId="24" borderId="0" xfId="0" applyFont="1" applyFill="1" applyAlignment="1">
      <alignment vertical="top"/>
    </xf>
    <xf numFmtId="191" fontId="4" fillId="24" borderId="12" xfId="42" applyFont="1" applyFill="1" applyBorder="1" applyAlignment="1">
      <alignment horizontal="center"/>
    </xf>
    <xf numFmtId="191" fontId="4" fillId="24" borderId="13" xfId="42" applyFont="1" applyFill="1" applyBorder="1" applyAlignment="1">
      <alignment horizontal="center"/>
    </xf>
    <xf numFmtId="191" fontId="4" fillId="24" borderId="14" xfId="42" applyFont="1" applyFill="1" applyBorder="1" applyAlignment="1">
      <alignment/>
    </xf>
    <xf numFmtId="43" fontId="4" fillId="24" borderId="0" xfId="0" applyNumberFormat="1" applyFont="1" applyFill="1" applyAlignment="1">
      <alignment/>
    </xf>
    <xf numFmtId="0" fontId="4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14" fontId="4" fillId="24" borderId="0" xfId="0" applyNumberFormat="1" applyFont="1" applyFill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91" fontId="4" fillId="24" borderId="14" xfId="42" applyFont="1" applyFill="1" applyBorder="1" applyAlignment="1">
      <alignment horizontal="center"/>
    </xf>
    <xf numFmtId="191" fontId="4" fillId="24" borderId="24" xfId="42" applyFont="1" applyFill="1" applyBorder="1" applyAlignment="1">
      <alignment horizontal="center"/>
    </xf>
    <xf numFmtId="191" fontId="4" fillId="24" borderId="25" xfId="42" applyFont="1" applyFill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24" borderId="16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91" fontId="4" fillId="24" borderId="18" xfId="42" applyFont="1" applyFill="1" applyBorder="1" applyAlignment="1">
      <alignment horizontal="center"/>
    </xf>
    <xf numFmtId="191" fontId="4" fillId="24" borderId="24" xfId="42" applyFont="1" applyFill="1" applyBorder="1" applyAlignment="1">
      <alignment/>
    </xf>
    <xf numFmtId="191" fontId="4" fillId="24" borderId="19" xfId="42" applyNumberFormat="1" applyFont="1" applyFill="1" applyBorder="1" applyAlignment="1">
      <alignment horizontal="center"/>
    </xf>
    <xf numFmtId="191" fontId="4" fillId="24" borderId="19" xfId="42" applyFont="1" applyFill="1" applyBorder="1" applyAlignment="1">
      <alignment horizontal="center"/>
    </xf>
    <xf numFmtId="191" fontId="4" fillId="24" borderId="25" xfId="42" applyFont="1" applyFill="1" applyBorder="1" applyAlignment="1">
      <alignment/>
    </xf>
    <xf numFmtId="4" fontId="5" fillId="0" borderId="27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91" fontId="4" fillId="24" borderId="17" xfId="42" applyFont="1" applyFill="1" applyBorder="1" applyAlignment="1">
      <alignment horizontal="center"/>
    </xf>
    <xf numFmtId="191" fontId="4" fillId="24" borderId="29" xfId="42" applyFont="1" applyFill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top" wrapText="1"/>
    </xf>
    <xf numFmtId="191" fontId="4" fillId="0" borderId="20" xfId="42" applyFont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/>
    </xf>
    <xf numFmtId="0" fontId="4" fillId="24" borderId="17" xfId="0" applyNumberFormat="1" applyFont="1" applyFill="1" applyBorder="1" applyAlignment="1">
      <alignment horizontal="center" vertical="top"/>
    </xf>
    <xf numFmtId="0" fontId="4" fillId="24" borderId="12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191" fontId="4" fillId="24" borderId="18" xfId="42" applyNumberFormat="1" applyFont="1" applyFill="1" applyBorder="1" applyAlignment="1">
      <alignment horizontal="center"/>
    </xf>
    <xf numFmtId="191" fontId="4" fillId="24" borderId="13" xfId="42" applyNumberFormat="1" applyFont="1" applyFill="1" applyBorder="1" applyAlignment="1">
      <alignment horizontal="center"/>
    </xf>
    <xf numFmtId="49" fontId="4" fillId="24" borderId="17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191" fontId="4" fillId="24" borderId="14" xfId="42" applyFont="1" applyFill="1" applyBorder="1" applyAlignment="1">
      <alignment horizontal="right" vertical="top"/>
    </xf>
    <xf numFmtId="0" fontId="4" fillId="24" borderId="13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right" vertical="top" wrapText="1"/>
    </xf>
    <xf numFmtId="0" fontId="4" fillId="24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194" fontId="4" fillId="24" borderId="14" xfId="0" applyNumberFormat="1" applyFont="1" applyFill="1" applyBorder="1" applyAlignment="1">
      <alignment horizontal="right" vertical="top" wrapText="1"/>
    </xf>
    <xf numFmtId="49" fontId="4" fillId="24" borderId="29" xfId="0" applyNumberFormat="1" applyFont="1" applyFill="1" applyBorder="1" applyAlignment="1">
      <alignment horizontal="center" vertical="top" wrapText="1"/>
    </xf>
    <xf numFmtId="49" fontId="4" fillId="24" borderId="31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6" fillId="24" borderId="13" xfId="0" applyFont="1" applyFill="1" applyBorder="1" applyAlignment="1">
      <alignment horizontal="right" vertical="top" wrapText="1"/>
    </xf>
    <xf numFmtId="49" fontId="4" fillId="24" borderId="33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left" vertical="top"/>
    </xf>
    <xf numFmtId="49" fontId="4" fillId="24" borderId="2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4" borderId="1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center" vertical="top" wrapText="1"/>
    </xf>
    <xf numFmtId="0" fontId="4" fillId="24" borderId="34" xfId="0" applyFont="1" applyFill="1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191" fontId="4" fillId="24" borderId="14" xfId="42" applyFont="1" applyFill="1" applyBorder="1" applyAlignment="1">
      <alignment horizontal="right" vertical="top" wrapText="1"/>
    </xf>
    <xf numFmtId="49" fontId="5" fillId="24" borderId="32" xfId="0" applyNumberFormat="1" applyFont="1" applyFill="1" applyBorder="1" applyAlignment="1">
      <alignment horizontal="center" vertical="top" wrapText="1"/>
    </xf>
    <xf numFmtId="192" fontId="4" fillId="24" borderId="32" xfId="58" applyNumberFormat="1" applyFont="1" applyFill="1" applyBorder="1" applyAlignment="1">
      <alignment horizontal="center" vertical="top" wrapText="1"/>
      <protection/>
    </xf>
    <xf numFmtId="191" fontId="4" fillId="0" borderId="35" xfId="42" applyFont="1" applyBorder="1" applyAlignment="1">
      <alignment horizontal="centerContinuous" vertical="top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49" fontId="4" fillId="24" borderId="3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 readingOrder="1"/>
    </xf>
    <xf numFmtId="0" fontId="4" fillId="0" borderId="12" xfId="57" applyFont="1" applyFill="1" applyBorder="1" applyAlignment="1">
      <alignment horizontal="center" vertical="top" wrapText="1"/>
      <protection/>
    </xf>
    <xf numFmtId="0" fontId="4" fillId="0" borderId="13" xfId="57" applyFont="1" applyFill="1" applyBorder="1" applyAlignment="1">
      <alignment horizontal="center" vertical="top" wrapText="1"/>
      <protection/>
    </xf>
    <xf numFmtId="0" fontId="4" fillId="0" borderId="29" xfId="57" applyFont="1" applyFill="1" applyBorder="1" applyAlignment="1">
      <alignment horizontal="center" vertical="top" wrapText="1"/>
      <protection/>
    </xf>
    <xf numFmtId="0" fontId="12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1" fontId="4" fillId="0" borderId="25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left" vertical="top" wrapText="1"/>
    </xf>
    <xf numFmtId="1" fontId="4" fillId="0" borderId="3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1" fontId="6" fillId="0" borderId="25" xfId="0" applyNumberFormat="1" applyFont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91" fontId="4" fillId="0" borderId="37" xfId="42" applyFont="1" applyBorder="1" applyAlignment="1">
      <alignment horizontal="center" vertical="top" wrapText="1"/>
    </xf>
    <xf numFmtId="0" fontId="4" fillId="24" borderId="2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91" fontId="4" fillId="0" borderId="14" xfId="42" applyFont="1" applyFill="1" applyBorder="1" applyAlignment="1">
      <alignment horizontal="right" vertical="top" wrapText="1"/>
    </xf>
    <xf numFmtId="0" fontId="4" fillId="24" borderId="13" xfId="0" applyFont="1" applyFill="1" applyBorder="1" applyAlignment="1">
      <alignment/>
    </xf>
    <xf numFmtId="192" fontId="4" fillId="24" borderId="13" xfId="58" applyNumberFormat="1" applyFont="1" applyFill="1" applyBorder="1" applyAlignment="1">
      <alignment horizontal="center" vertical="center" wrapText="1"/>
      <protection/>
    </xf>
    <xf numFmtId="191" fontId="4" fillId="0" borderId="24" xfId="42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horizontal="right" vertical="top" wrapText="1"/>
    </xf>
    <xf numFmtId="0" fontId="4" fillId="24" borderId="3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29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 vertical="top"/>
    </xf>
    <xf numFmtId="191" fontId="4" fillId="24" borderId="36" xfId="42" applyFont="1" applyFill="1" applyBorder="1" applyAlignment="1">
      <alignment horizontal="center"/>
    </xf>
    <xf numFmtId="191" fontId="4" fillId="24" borderId="33" xfId="42" applyFont="1" applyFill="1" applyBorder="1" applyAlignment="1">
      <alignment horizontal="center"/>
    </xf>
    <xf numFmtId="191" fontId="4" fillId="24" borderId="34" xfId="42" applyNumberFormat="1" applyFont="1" applyFill="1" applyBorder="1" applyAlignment="1">
      <alignment horizontal="center"/>
    </xf>
    <xf numFmtId="191" fontId="4" fillId="24" borderId="34" xfId="42" applyFont="1" applyFill="1" applyBorder="1" applyAlignment="1">
      <alignment horizontal="center"/>
    </xf>
    <xf numFmtId="191" fontId="4" fillId="24" borderId="36" xfId="42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textRotation="90" wrapText="1" readingOrder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24" borderId="18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4" fillId="24" borderId="19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12" fillId="24" borderId="18" xfId="0" applyFont="1" applyFill="1" applyBorder="1" applyAlignment="1">
      <alignment horizontal="center" vertical="top"/>
    </xf>
    <xf numFmtId="0" fontId="6" fillId="24" borderId="18" xfId="0" applyFont="1" applyFill="1" applyBorder="1" applyAlignment="1">
      <alignment horizontal="center" vertical="top"/>
    </xf>
    <xf numFmtId="191" fontId="4" fillId="24" borderId="24" xfId="42" applyFont="1" applyFill="1" applyBorder="1" applyAlignment="1">
      <alignment horizontal="centerContinuous"/>
    </xf>
    <xf numFmtId="0" fontId="5" fillId="24" borderId="13" xfId="0" applyFont="1" applyFill="1" applyBorder="1" applyAlignment="1">
      <alignment horizontal="left" vertical="top" wrapText="1"/>
    </xf>
    <xf numFmtId="191" fontId="4" fillId="24" borderId="14" xfId="42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24" borderId="13" xfId="0" applyFont="1" applyFill="1" applyBorder="1" applyAlignment="1">
      <alignment horizontal="center" vertical="top" wrapText="1"/>
    </xf>
    <xf numFmtId="191" fontId="4" fillId="24" borderId="14" xfId="42" applyFont="1" applyFill="1" applyBorder="1" applyAlignment="1">
      <alignment vertical="top" wrapText="1"/>
    </xf>
    <xf numFmtId="49" fontId="6" fillId="24" borderId="12" xfId="0" applyNumberFormat="1" applyFont="1" applyFill="1" applyBorder="1" applyAlignment="1">
      <alignment horizontal="center" vertical="top" wrapText="1"/>
    </xf>
    <xf numFmtId="191" fontId="6" fillId="24" borderId="14" xfId="42" applyFont="1" applyFill="1" applyBorder="1" applyAlignment="1">
      <alignment horizontal="center" vertical="top" wrapText="1"/>
    </xf>
    <xf numFmtId="191" fontId="6" fillId="24" borderId="14" xfId="42" applyFont="1" applyFill="1" applyBorder="1" applyAlignment="1">
      <alignment vertical="top" wrapText="1"/>
    </xf>
    <xf numFmtId="0" fontId="12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4" fillId="24" borderId="34" xfId="0" applyFont="1" applyFill="1" applyBorder="1" applyAlignment="1">
      <alignment horizontal="right" vertical="top" wrapText="1"/>
    </xf>
    <xf numFmtId="191" fontId="4" fillId="24" borderId="36" xfId="42" applyFont="1" applyFill="1" applyBorder="1" applyAlignment="1">
      <alignment horizontal="right" vertical="top" wrapText="1"/>
    </xf>
    <xf numFmtId="191" fontId="4" fillId="24" borderId="24" xfId="42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left" vertical="top" wrapText="1"/>
    </xf>
    <xf numFmtId="191" fontId="4" fillId="24" borderId="25" xfId="42" applyFont="1" applyFill="1" applyBorder="1" applyAlignment="1">
      <alignment horizontal="center" vertical="top" wrapText="1"/>
    </xf>
    <xf numFmtId="0" fontId="5" fillId="24" borderId="32" xfId="0" applyFont="1" applyFill="1" applyBorder="1" applyAlignment="1">
      <alignment horizontal="center" vertical="top" wrapText="1"/>
    </xf>
    <xf numFmtId="191" fontId="4" fillId="24" borderId="35" xfId="42" applyFont="1" applyFill="1" applyBorder="1" applyAlignment="1">
      <alignment horizontal="center" vertical="top" wrapText="1"/>
    </xf>
    <xf numFmtId="191" fontId="4" fillId="24" borderId="36" xfId="42" applyFont="1" applyFill="1" applyBorder="1" applyAlignment="1">
      <alignment horizontal="center" vertical="top" wrapText="1"/>
    </xf>
    <xf numFmtId="0" fontId="4" fillId="24" borderId="13" xfId="0" applyNumberFormat="1" applyFont="1" applyFill="1" applyBorder="1" applyAlignment="1" applyProtection="1">
      <alignment horizontal="right" vertical="top" wrapText="1"/>
      <protection/>
    </xf>
    <xf numFmtId="0" fontId="4" fillId="24" borderId="13" xfId="0" applyNumberFormat="1" applyFont="1" applyFill="1" applyBorder="1" applyAlignment="1" applyProtection="1">
      <alignment horizontal="left" vertical="top" wrapText="1"/>
      <protection/>
    </xf>
    <xf numFmtId="0" fontId="4" fillId="24" borderId="19" xfId="0" applyFont="1" applyFill="1" applyBorder="1" applyAlignment="1">
      <alignment vertical="top" wrapText="1"/>
    </xf>
    <xf numFmtId="194" fontId="4" fillId="24" borderId="24" xfId="0" applyNumberFormat="1" applyFont="1" applyFill="1" applyBorder="1" applyAlignment="1">
      <alignment horizontal="right" vertical="top" wrapText="1"/>
    </xf>
    <xf numFmtId="2" fontId="4" fillId="24" borderId="24" xfId="0" applyNumberFormat="1" applyFont="1" applyFill="1" applyBorder="1" applyAlignment="1">
      <alignment horizontal="center" vertical="top" wrapText="1"/>
    </xf>
    <xf numFmtId="49" fontId="5" fillId="24" borderId="18" xfId="0" applyNumberFormat="1" applyFont="1" applyFill="1" applyBorder="1" applyAlignment="1">
      <alignment horizontal="center" vertical="top" wrapText="1"/>
    </xf>
    <xf numFmtId="192" fontId="4" fillId="24" borderId="18" xfId="58" applyNumberFormat="1" applyFont="1" applyFill="1" applyBorder="1" applyAlignment="1">
      <alignment horizontal="center" vertical="top" wrapText="1"/>
      <protection/>
    </xf>
    <xf numFmtId="0" fontId="6" fillId="24" borderId="19" xfId="0" applyFont="1" applyFill="1" applyBorder="1" applyAlignment="1">
      <alignment horizontal="center" vertical="top" wrapText="1"/>
    </xf>
    <xf numFmtId="191" fontId="4" fillId="0" borderId="24" xfId="42" applyFont="1" applyBorder="1" applyAlignment="1">
      <alignment horizontal="center" vertical="top" wrapText="1"/>
    </xf>
    <xf numFmtId="191" fontId="4" fillId="0" borderId="14" xfId="42" applyFont="1" applyBorder="1" applyAlignment="1">
      <alignment horizontal="center" vertical="top" wrapText="1"/>
    </xf>
    <xf numFmtId="0" fontId="4" fillId="24" borderId="13" xfId="0" applyNumberFormat="1" applyFont="1" applyFill="1" applyBorder="1" applyAlignment="1" applyProtection="1">
      <alignment horizontal="center" vertical="top" wrapText="1"/>
      <protection/>
    </xf>
    <xf numFmtId="191" fontId="4" fillId="24" borderId="14" xfId="42" applyFont="1" applyFill="1" applyBorder="1" applyAlignment="1" applyProtection="1">
      <alignment horizontal="right" vertical="top" wrapText="1"/>
      <protection/>
    </xf>
    <xf numFmtId="0" fontId="4" fillId="0" borderId="19" xfId="0" applyFont="1" applyBorder="1" applyAlignment="1">
      <alignment vertical="top" wrapText="1"/>
    </xf>
    <xf numFmtId="191" fontId="4" fillId="24" borderId="25" xfId="42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57" applyFont="1" applyFill="1" applyBorder="1" applyAlignment="1">
      <alignment horizontal="left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4" fillId="0" borderId="17" xfId="57" applyFont="1" applyFill="1" applyBorder="1" applyAlignment="1">
      <alignment horizontal="center" vertical="top" wrapText="1"/>
      <protection/>
    </xf>
    <xf numFmtId="0" fontId="4" fillId="0" borderId="19" xfId="0" applyFont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191" fontId="4" fillId="0" borderId="25" xfId="42" applyFont="1" applyBorder="1" applyAlignment="1">
      <alignment horizontal="center" vertical="top" wrapText="1"/>
    </xf>
    <xf numFmtId="191" fontId="4" fillId="0" borderId="35" xfId="42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191" fontId="4" fillId="0" borderId="36" xfId="42" applyFont="1" applyBorder="1" applyAlignment="1">
      <alignment horizontal="center" vertical="top" wrapText="1"/>
    </xf>
    <xf numFmtId="0" fontId="4" fillId="24" borderId="34" xfId="0" applyFont="1" applyFill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1" fontId="5" fillId="24" borderId="17" xfId="0" applyNumberFormat="1" applyFont="1" applyFill="1" applyBorder="1" applyAlignment="1">
      <alignment horizontal="center" vertical="top" wrapText="1"/>
    </xf>
    <xf numFmtId="1" fontId="5" fillId="24" borderId="18" xfId="0" applyNumberFormat="1" applyFont="1" applyFill="1" applyBorder="1" applyAlignment="1">
      <alignment horizontal="center" vertical="top" wrapText="1"/>
    </xf>
    <xf numFmtId="1" fontId="5" fillId="24" borderId="24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29" xfId="0" applyFont="1" applyFill="1" applyBorder="1" applyAlignment="1">
      <alignment horizontal="center" vertical="top" wrapText="1"/>
    </xf>
    <xf numFmtId="0" fontId="6" fillId="24" borderId="25" xfId="0" applyFont="1" applyFill="1" applyBorder="1" applyAlignment="1">
      <alignment horizontal="center" vertical="top" wrapText="1"/>
    </xf>
    <xf numFmtId="0" fontId="4" fillId="24" borderId="31" xfId="0" applyFont="1" applyFill="1" applyBorder="1" applyAlignment="1">
      <alignment horizontal="center" vertical="top" wrapText="1"/>
    </xf>
    <xf numFmtId="0" fontId="6" fillId="24" borderId="32" xfId="0" applyFont="1" applyFill="1" applyBorder="1" applyAlignment="1">
      <alignment horizontal="center" vertical="top" wrapText="1"/>
    </xf>
    <xf numFmtId="0" fontId="6" fillId="24" borderId="35" xfId="0" applyFont="1" applyFill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top" wrapText="1"/>
    </xf>
    <xf numFmtId="0" fontId="4" fillId="24" borderId="3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justify" vertical="top" wrapText="1"/>
    </xf>
    <xf numFmtId="0" fontId="5" fillId="0" borderId="24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24" borderId="35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/>
    </xf>
    <xf numFmtId="49" fontId="4" fillId="24" borderId="29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/>
    </xf>
    <xf numFmtId="191" fontId="4" fillId="0" borderId="25" xfId="42" applyFont="1" applyFill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4" fillId="24" borderId="19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left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15" xfId="0" applyNumberFormat="1" applyFont="1" applyFill="1" applyBorder="1" applyAlignment="1">
      <alignment horizontal="center" vertical="top"/>
    </xf>
    <xf numFmtId="0" fontId="4" fillId="24" borderId="16" xfId="0" applyNumberFormat="1" applyFont="1" applyFill="1" applyBorder="1" applyAlignment="1">
      <alignment horizontal="center"/>
    </xf>
    <xf numFmtId="191" fontId="4" fillId="24" borderId="20" xfId="42" applyFont="1" applyFill="1" applyBorder="1" applyAlignment="1">
      <alignment horizontal="center"/>
    </xf>
    <xf numFmtId="191" fontId="4" fillId="24" borderId="15" xfId="42" applyFont="1" applyFill="1" applyBorder="1" applyAlignment="1">
      <alignment horizontal="center"/>
    </xf>
    <xf numFmtId="191" fontId="4" fillId="24" borderId="16" xfId="42" applyNumberFormat="1" applyFont="1" applyFill="1" applyBorder="1" applyAlignment="1">
      <alignment horizontal="center"/>
    </xf>
    <xf numFmtId="191" fontId="4" fillId="24" borderId="16" xfId="42" applyFont="1" applyFill="1" applyBorder="1" applyAlignment="1">
      <alignment horizontal="center"/>
    </xf>
    <xf numFmtId="191" fontId="4" fillId="24" borderId="20" xfId="42" applyFont="1" applyFill="1" applyBorder="1" applyAlignment="1">
      <alignment/>
    </xf>
    <xf numFmtId="0" fontId="6" fillId="24" borderId="18" xfId="0" applyFont="1" applyFill="1" applyBorder="1" applyAlignment="1">
      <alignment horizontal="left" vertical="top"/>
    </xf>
    <xf numFmtId="191" fontId="4" fillId="24" borderId="14" xfId="42" applyFont="1" applyFill="1" applyBorder="1" applyAlignment="1">
      <alignment horizontal="centerContinuous"/>
    </xf>
    <xf numFmtId="0" fontId="4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191" fontId="4" fillId="24" borderId="14" xfId="42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right"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34" xfId="0" applyFont="1" applyFill="1" applyBorder="1" applyAlignment="1">
      <alignment horizontal="right" vertical="center" wrapText="1"/>
    </xf>
    <xf numFmtId="0" fontId="4" fillId="24" borderId="34" xfId="0" applyFont="1" applyFill="1" applyBorder="1" applyAlignment="1">
      <alignment horizontal="center" vertical="center" wrapText="1"/>
    </xf>
    <xf numFmtId="191" fontId="4" fillId="24" borderId="36" xfId="42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4" fillId="24" borderId="38" xfId="0" applyFont="1" applyFill="1" applyBorder="1" applyAlignment="1">
      <alignment/>
    </xf>
    <xf numFmtId="0" fontId="6" fillId="24" borderId="34" xfId="0" applyFont="1" applyFill="1" applyBorder="1" applyAlignment="1">
      <alignment vertical="top" wrapText="1"/>
    </xf>
    <xf numFmtId="0" fontId="6" fillId="24" borderId="34" xfId="0" applyFont="1" applyFill="1" applyBorder="1" applyAlignment="1">
      <alignment horizontal="center" vertical="top" wrapText="1"/>
    </xf>
    <xf numFmtId="191" fontId="4" fillId="0" borderId="13" xfId="42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top" wrapText="1"/>
    </xf>
    <xf numFmtId="191" fontId="4" fillId="24" borderId="14" xfId="42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24" borderId="13" xfId="0" applyFont="1" applyFill="1" applyBorder="1" applyAlignment="1">
      <alignment horizontal="right" vertical="top" wrapText="1"/>
    </xf>
    <xf numFmtId="0" fontId="4" fillId="24" borderId="13" xfId="0" applyNumberFormat="1" applyFont="1" applyFill="1" applyBorder="1" applyAlignment="1" applyProtection="1">
      <alignment horizontal="right" vertical="top" wrapText="1"/>
      <protection/>
    </xf>
    <xf numFmtId="0" fontId="4" fillId="24" borderId="13" xfId="0" applyFont="1" applyFill="1" applyBorder="1" applyAlignment="1">
      <alignment vertical="top" wrapText="1"/>
    </xf>
    <xf numFmtId="0" fontId="4" fillId="2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3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2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_Kazino kazino tauers klub" xfId="58"/>
    <cellStyle name="Normale_Foglio2" xfId="59"/>
    <cellStyle name="Note" xfId="60"/>
    <cellStyle name="Output" xfId="61"/>
    <cellStyle name="Paprastas_SLI lamps" xfId="62"/>
    <cellStyle name="Percent" xfId="63"/>
    <cellStyle name="Title" xfId="64"/>
    <cellStyle name="Total" xfId="65"/>
    <cellStyle name="Warning Text" xfId="66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0" name="Text Box 24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1" name="Text Box 24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2" name="Text Box 24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3" name="Text Box 24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4" name="Text Box 24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5" name="Text Box 24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7" name="Text Box 24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1" name="Text Box 4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2" name="Text Box 4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3" name="Text Box 4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4" name="Text Box 4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5" name="Text Box 4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6" name="Text Box 4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9" name="Text Box 4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0" name="Text Box 4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1" name="Text Box 4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2" name="Text Box 4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3" name="Text Box 4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4" name="Text Box 4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5" name="Text Box 4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6" name="Text Box 4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7" name="Text Box 4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8" name="Text Box 4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9" name="Text Box 4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1" name="Text Box 4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2" name="Text Box 4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4" name="Text Box 4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5" name="Text Box 4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7" name="Text Box 4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8" name="Text Box 4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0" name="Text Box 4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1" name="Text Box 4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3" name="Text Box 4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4" name="Text Box 4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6" name="Text Box 4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7" name="Text Box 4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9" name="Text Box 4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0" name="Text Box 4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2" name="Text Box 4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3" name="Text Box 4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5" name="Text Box 4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6" name="Text Box 4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8" name="Text Box 4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9" name="Text Box 4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1" name="Text Box 4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2" name="Text Box 4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4" name="Text Box 4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5" name="Text Box 4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6" name="Text Box 4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7" name="Text Box 4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8" name="Text Box 4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9" name="Text Box 4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0" name="Text Box 4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1" name="Text Box 4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2" name="Text Box 4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3" name="Text Box 4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4" name="Text Box 4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5" name="Text Box 4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6" name="Text Box 4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7" name="Text Box 4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8" name="Text Box 4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9" name="Text Box 4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0" name="Text Box 4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1" name="Text Box 4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2" name="Text Box 4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3" name="Text Box 4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4" name="Text Box 4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5" name="Text Box 4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6" name="Text Box 4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7" name="Text Box 4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8" name="Text Box 4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9" name="Text Box 4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0" name="Text Box 4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1" name="Text Box 4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2" name="Text Box 4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3" name="Text Box 4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4" name="Text Box 4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5" name="Text Box 4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6" name="Text Box 4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7" name="Text Box 4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8" name="Text Box 4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9" name="Text Box 4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0" name="Text Box 5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1" name="Text Box 5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2" name="Text Box 5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3" name="Text Box 5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4" name="Text Box 5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5" name="Text Box 50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6" name="Text Box 50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7" name="Text Box 50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8" name="Text Box 50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9" name="Text Box 50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0" name="Text Box 5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1" name="Text Box 5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2" name="Text Box 5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3" name="Text Box 5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4" name="Text Box 5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5" name="Text Box 5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6" name="Text Box 5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7" name="Text Box 5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8" name="Text Box 5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9" name="Text Box 5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0" name="Text Box 5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1" name="Text Box 5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2" name="Text Box 5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3" name="Text Box 5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4" name="Text Box 5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5" name="Text Box 5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6" name="Text Box 5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7" name="Text Box 5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8" name="Text Box 5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9" name="Text Box 5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0" name="Text Box 5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1" name="Text Box 5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2" name="Text Box 5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3" name="Text Box 5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4" name="Text Box 5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5" name="Text Box 5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6" name="Text Box 5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7" name="Text Box 5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8" name="Text Box 5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9" name="Text Box 5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0" name="Text Box 5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1" name="Text Box 5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2" name="Text Box 5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3" name="Text Box 5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4" name="Text Box 5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5" name="Text Box 5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6" name="Text Box 5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7" name="Text Box 5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8" name="Text Box 5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9" name="Text Box 5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0" name="Text Box 5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1" name="Text Box 5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2" name="Text Box 5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3" name="Text Box 5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4" name="Text Box 5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5" name="Text Box 5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6" name="Text Box 5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7" name="Text Box 5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8" name="Text Box 5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9" name="Text Box 5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0" name="Text Box 5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1" name="Text Box 5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2" name="Text Box 5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3" name="Text Box 5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4" name="Text Box 5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5" name="Text Box 5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6" name="Text Box 5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7" name="Text Box 5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8" name="Text Box 5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9" name="Text Box 5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0" name="Text Box 5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1" name="Text Box 5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2" name="Text Box 5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3" name="Text Box 5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4" name="Text Box 5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5" name="Text Box 5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6" name="Text Box 5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7" name="Text Box 5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8" name="Text Box 5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9" name="Text Box 5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0" name="Text Box 5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1" name="Text Box 5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2" name="Text Box 5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3" name="Text Box 5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4" name="Text Box 58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5" name="Text Box 58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6" name="Text Box 58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7" name="Text Box 58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8" name="Text Box 58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9" name="Text Box 58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0" name="Text Box 59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1" name="Text Box 59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2" name="Text Box 59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3" name="Text Box 59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4" name="Text Box 59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5" name="Text Box 59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6" name="Text Box 59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7" name="Text Box 59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8" name="Text Box 59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9" name="Text Box 59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0" name="Text Box 60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1" name="Text Box 60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2" name="Text Box 60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3" name="Text Box 60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4" name="Text Box 60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5" name="Text Box 60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6" name="Text Box 60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7" name="Text Box 60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8" name="Text Box 60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9" name="Text Box 60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0" name="Text Box 6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1" name="Text Box 6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2" name="Text Box 6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3" name="Text Box 6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4" name="Text Box 6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5" name="Text Box 6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6" name="Text Box 6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7" name="Text Box 6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8" name="Text Box 6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9" name="Text Box 6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0" name="Text Box 6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1" name="Text Box 6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2" name="Text Box 6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3" name="Text Box 6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4" name="Text Box 6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5" name="Text Box 6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6" name="Text Box 6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7" name="Text Box 6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8" name="Text Box 6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9" name="Text Box 6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0" name="Text Box 6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1" name="Text Box 6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2" name="Text Box 6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3" name="Text Box 6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4" name="Text Box 6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5" name="Text Box 6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6" name="Text Box 6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7" name="Text Box 6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8" name="Text Box 6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9" name="Text Box 6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0" name="Text Box 6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1" name="Text Box 6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2" name="Text Box 6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3" name="Text Box 6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4" name="Text Box 6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5" name="Text Box 6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6" name="Text Box 6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7" name="Text Box 6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8" name="Text Box 6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9" name="Text Box 6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0" name="Text Box 6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1" name="Text Box 6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2" name="Text Box 6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3" name="Text Box 6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4" name="Text Box 6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5" name="Text Box 6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6" name="Text Box 6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7" name="Text Box 6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8" name="Text Box 6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9" name="Text Box 6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0" name="Text Box 6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1" name="Text Box 6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2" name="Text Box 6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3" name="Text Box 6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4" name="Text Box 6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5" name="Text Box 6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6" name="Text Box 6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7" name="Text Box 6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8" name="Text Box 6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9" name="Text Box 6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0" name="Text Box 6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1" name="Text Box 6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2" name="Text Box 6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3" name="Text Box 6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4" name="Text Box 6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5" name="Text Box 6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6" name="Text Box 6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7" name="Text Box 6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8" name="Text Box 6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9" name="Text Box 6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0" name="Text Box 6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1" name="Text Box 6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2" name="Text Box 6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3" name="Text Box 6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4" name="Text Box 6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5" name="Text Box 6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6" name="Text Box 6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7" name="Text Box 6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8" name="Text Box 6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9" name="Text Box 6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0" name="Text Box 6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1" name="Text Box 6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2" name="Text Box 6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3" name="Text Box 6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4" name="Text Box 6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5" name="Text Box 6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6" name="Text Box 6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7" name="Text Box 6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8" name="Text Box 6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9" name="Text Box 6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0" name="Text Box 7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1" name="Text Box 7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2" name="Text Box 7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3" name="Text Box 7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4" name="Text Box 7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5" name="Text Box 7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6" name="Text Box 7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7" name="Text Box 7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8" name="Text Box 7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9" name="Text Box 7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0" name="Text Box 7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1" name="Text Box 7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2" name="Text Box 7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3" name="Text Box 7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4" name="Text Box 7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5" name="Text Box 7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6" name="Text Box 7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7" name="Text Box 7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8" name="Text Box 7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9" name="Text Box 7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0" name="Text Box 7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1" name="Text Box 7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2" name="Text Box 7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3" name="Text Box 7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4" name="Text Box 7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5" name="Text Box 7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6" name="Text Box 7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7" name="Text Box 7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8" name="Text Box 7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9" name="Text Box 7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0" name="Text Box 7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1" name="Text Box 7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2" name="Text Box 7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3" name="Text Box 7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4" name="Text Box 7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5" name="Text Box 7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6" name="Text Box 7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7" name="Text Box 7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8" name="Text Box 7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9" name="Text Box 7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0" name="Text Box 7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1" name="Text Box 7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2" name="Text Box 7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3" name="Text Box 7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4" name="Text Box 7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5" name="Text Box 7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6" name="Text Box 7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7" name="Text Box 7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8" name="Text Box 7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9" name="Text Box 7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0" name="Text Box 7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1" name="Text Box 7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2" name="Text Box 7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3" name="Text Box 7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4" name="Text Box 7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5" name="Text Box 7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6" name="Text Box 7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7" name="Text Box 7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8" name="Text Box 7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9" name="Text Box 7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0" name="Text Box 7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1" name="Text Box 7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2" name="Text Box 7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3" name="Text Box 7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4" name="Text Box 7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5" name="Text Box 7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6" name="Text Box 7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7" name="Text Box 7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8" name="Text Box 7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9" name="Text Box 7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0" name="Text Box 7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1" name="Text Box 7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2" name="Text Box 7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3" name="Text Box 7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4" name="Text Box 7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5" name="Text Box 7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6" name="Text Box 7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7" name="Text Box 7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8" name="Text Box 7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9" name="Text Box 7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0" name="Text Box 7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1" name="Text Box 7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2" name="Text Box 7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3" name="Text Box 7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4" name="Text Box 7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5" name="Text Box 7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6" name="Text Box 7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7" name="Text Box 7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8" name="Text Box 7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9" name="Text Box 7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0" name="Text Box 7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1" name="Text Box 7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2" name="Text Box 7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3" name="Text Box 7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4" name="Text Box 7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5" name="Text Box 7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6" name="Text Box 7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7" name="Text Box 7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8" name="Text Box 7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9" name="Text Box 7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0" name="Text Box 8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1" name="Text Box 8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2" name="Text Box 8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3" name="Text Box 8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4" name="Text Box 8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5" name="Text Box 8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6" name="Text Box 8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7" name="Text Box 8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8" name="Text Box 8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9" name="Text Box 8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0" name="Text Box 8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1" name="Text Box 8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2" name="Text Box 8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3" name="Text Box 8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4" name="Text Box 8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5" name="Text Box 8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6" name="Text Box 8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7" name="Text Box 8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8" name="Text Box 8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9" name="Text Box 8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0" name="Text Box 8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1" name="Text Box 8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2" name="Text Box 8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3" name="Text Box 8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4" name="Text Box 8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5" name="Text Box 8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6" name="Text Box 8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7" name="Text Box 8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8" name="Text Box 8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9" name="Text Box 8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0" name="Text Box 8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1" name="Text Box 8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2" name="Text Box 8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3" name="Text Box 8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4" name="Text Box 8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5" name="Text Box 8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6" name="Text Box 8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7" name="Text Box 8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8" name="Text Box 8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9" name="Text Box 8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40" name="Text Box 8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1" name="Text Box 8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2" name="Text Box 8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3" name="Text Box 8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4" name="Text Box 8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5" name="Text Box 8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6" name="Text Box 8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7" name="Text Box 8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8" name="Text Box 8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49" name="Text Box 8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0" name="Text Box 8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1" name="Text Box 8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2" name="Text Box 8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3" name="Text Box 8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4" name="Text Box 8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5" name="Text Box 8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6" name="Text Box 8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7" name="Text Box 8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8" name="Text Box 8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59" name="Text Box 8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0" name="Text Box 8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1" name="Text Box 8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2" name="Text Box 8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3" name="Text Box 8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4" name="Text Box 8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5" name="Text Box 8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6" name="Text Box 8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7" name="Text Box 8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8" name="Text Box 8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69" name="Text Box 8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0" name="Text Box 8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1" name="Text Box 8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2" name="Text Box 8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3" name="Text Box 8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4" name="Text Box 8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5" name="Text Box 8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6" name="Text Box 8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7" name="Text Box 8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8" name="Text Box 8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79" name="Text Box 8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0" name="Text Box 8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1" name="Text Box 8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2" name="Text Box 8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3" name="Text Box 8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4" name="Text Box 8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5" name="Text Box 8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6" name="Text Box 8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7" name="Text Box 8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8" name="Text Box 8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89" name="Text Box 8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0" name="Text Box 8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1" name="Text Box 8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2" name="Text Box 8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3" name="Text Box 8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4" name="Text Box 8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5" name="Text Box 8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6" name="Text Box 8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7" name="Text Box 8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8" name="Text Box 8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899" name="Text Box 8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0" name="Text Box 9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1" name="Text Box 9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2" name="Text Box 9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3" name="Text Box 9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4" name="Text Box 9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5" name="Text Box 9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6" name="Text Box 9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7" name="Text Box 9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8" name="Text Box 9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09" name="Text Box 9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0" name="Text Box 9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1" name="Text Box 9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2" name="Text Box 9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3" name="Text Box 9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4" name="Text Box 9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5" name="Text Box 9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6" name="Text Box 9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7" name="Text Box 9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8" name="Text Box 9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19" name="Text Box 9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0" name="Text Box 9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1" name="Text Box 9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2" name="Text Box 9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3" name="Text Box 9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4" name="Text Box 9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5" name="Text Box 9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6" name="Text Box 9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7" name="Text Box 9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8" name="Text Box 9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29" name="Text Box 9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0" name="Text Box 9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1" name="Text Box 9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2" name="Text Box 9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3" name="Text Box 9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4" name="Text Box 9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5" name="Text Box 9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6" name="Text Box 9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7" name="Text Box 9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8" name="Text Box 9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39" name="Text Box 9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0" name="Text Box 9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1" name="Text Box 9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2" name="Text Box 9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3" name="Text Box 9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4" name="Text Box 9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5" name="Text Box 9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6" name="Text Box 9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7" name="Text Box 9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8" name="Text Box 9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49" name="Text Box 9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0" name="Text Box 9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1" name="Text Box 9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2" name="Text Box 9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3" name="Text Box 9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4" name="Text Box 9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5" name="Text Box 9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6" name="Text Box 9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7" name="Text Box 9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8" name="Text Box 9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59" name="Text Box 9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0" name="Text Box 9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1" name="Text Box 9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2" name="Text Box 9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3" name="Text Box 9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4" name="Text Box 9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5" name="Text Box 9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6" name="Text Box 9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7" name="Text Box 9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8" name="Text Box 9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69" name="Text Box 9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0" name="Text Box 9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1" name="Text Box 9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2" name="Text Box 9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3" name="Text Box 9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4" name="Text Box 9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5" name="Text Box 9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6" name="Text Box 9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7" name="Text Box 9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8" name="Text Box 9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79" name="Text Box 9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0" name="Text Box 9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1" name="Text Box 9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2" name="Text Box 9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3" name="Text Box 9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4" name="Text Box 9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5" name="Text Box 9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6" name="Text Box 9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7" name="Text Box 9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8" name="Text Box 9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89" name="Text Box 9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0" name="Text Box 9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1" name="Text Box 9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2" name="Text Box 9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3" name="Text Box 9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4" name="Text Box 9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5" name="Text Box 9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6" name="Text Box 9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7" name="Text Box 9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8" name="Text Box 9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999" name="Text Box 9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0" name="Text Box 10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1" name="Text Box 10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2" name="Text Box 10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3" name="Text Box 10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4" name="Text Box 10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5" name="Text Box 10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6" name="Text Box 10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7" name="Text Box 10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08" name="Text Box 10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09" name="Text Box 10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0" name="Text Box 10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1" name="Text Box 10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2" name="Text Box 10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3" name="Text Box 10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4" name="Text Box 10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5" name="Text Box 10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6" name="Text Box 10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7" name="Text Box 10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8" name="Text Box 10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9" name="Text Box 10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0" name="Text Box 10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1" name="Text Box 10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2" name="Text Box 10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3" name="Text Box 10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4" name="Text Box 10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5" name="Text Box 10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6" name="Text Box 10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7" name="Text Box 10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8" name="Text Box 10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9" name="Text Box 10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0" name="Text Box 10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1" name="Text Box 10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2" name="Text Box 10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3" name="Text Box 10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4" name="Text Box 10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5" name="Text Box 10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6" name="Text Box 10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7" name="Text Box 10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8" name="Text Box 10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9" name="Text Box 10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0" name="Text Box 10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1" name="Text Box 10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2" name="Text Box 10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3" name="Text Box 10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4" name="Text Box 10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5" name="Text Box 10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6" name="Text Box 10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7" name="Text Box 10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8" name="Text Box 10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9" name="Text Box 10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0" name="Text Box 10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1" name="Text Box 10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2" name="Text Box 10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3" name="Text Box 10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4" name="Text Box 10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5" name="Text Box 10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6" name="Text Box 10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7" name="Text Box 10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8" name="Text Box 10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9" name="Text Box 10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0" name="Text Box 10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1" name="Text Box 10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2" name="Text Box 10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3" name="Text Box 10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4" name="Text Box 10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5" name="Text Box 10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6" name="Text Box 10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7" name="Text Box 10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8" name="Text Box 10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9" name="Text Box 10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0" name="Text Box 10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1" name="Text Box 10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2" name="Text Box 10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3" name="Text Box 10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4" name="Text Box 10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5" name="Text Box 10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6" name="Text Box 10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7" name="Text Box 108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8" name="Text Box 108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9" name="Text Box 108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0" name="Text Box 108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1" name="Text Box 108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2" name="Text Box 108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3" name="Text Box 109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4" name="Text Box 109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5" name="Text Box 109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6" name="Text Box 109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7" name="Text Box 109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8" name="Text Box 109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9" name="Text Box 109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0" name="Text Box 109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1" name="Text Box 109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2" name="Text Box 109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3" name="Text Box 110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4" name="Text Box 110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5" name="Text Box 110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6" name="Text Box 110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7" name="Text Box 110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8" name="Text Box 110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9" name="Text Box 110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0" name="Text Box 110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1" name="Text Box 110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2" name="Text Box 110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3" name="Text Box 11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4" name="Text Box 11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5" name="Text Box 11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6" name="Text Box 11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7" name="Text Box 11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8" name="Text Box 11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9" name="Text Box 11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0" name="Text Box 11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1" name="Text Box 11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2" name="Text Box 11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3" name="Text Box 11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4" name="Text Box 11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5" name="Text Box 11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6" name="Text Box 11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7" name="Text Box 11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8" name="Text Box 11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9" name="Text Box 11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0" name="Text Box 11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1" name="Text Box 11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2" name="Text Box 11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3" name="Text Box 11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4" name="Text Box 11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5" name="Text Box 11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6" name="Text Box 11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7" name="Text Box 11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8" name="Text Box 11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9" name="Text Box 11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0" name="Text Box 11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1" name="Text Box 11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2" name="Text Box 11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3" name="Text Box 11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4" name="Text Box 11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5" name="Text Box 11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6" name="Text Box 11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7" name="Text Box 11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8" name="Text Box 11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9" name="Text Box 11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0" name="Text Box 11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1" name="Text Box 11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2" name="Text Box 11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3" name="Text Box 11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4" name="Text Box 11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5" name="Text Box 11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6" name="Text Box 11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7" name="Text Box 11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8" name="Text Box 11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9" name="Text Box 11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0" name="Text Box 11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1" name="Text Box 11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2" name="Text Box 11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3" name="Text Box 11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4" name="Text Box 11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5" name="Text Box 11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6" name="Text Box 11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7" name="Text Box 11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8" name="Text Box 11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9" name="Text Box 11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0" name="Text Box 11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1" name="Text Box 11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2" name="Text Box 11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3" name="Text Box 11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4" name="Text Box 11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5" name="Text Box 11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6" name="Text Box 11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7" name="Text Box 11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8" name="Text Box 11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9" name="Text Box 11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0" name="Text Box 11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1" name="Text Box 11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2" name="Text Box 11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3" name="Text Box 11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4" name="Text Box 11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5" name="Text Box 11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6" name="Text Box 11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77" name="Text Box 118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78" name="Text Box 118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79" name="Text Box 118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0" name="Text Box 118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1" name="Text Box 118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2" name="Text Box 118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3" name="Text Box 119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4" name="Text Box 119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5" name="Text Box 119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6" name="Text Box 119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7" name="Text Box 119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8" name="Text Box 119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89" name="Text Box 119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0" name="Text Box 119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1" name="Text Box 119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2" name="Text Box 119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3" name="Text Box 120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4" name="Text Box 120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5" name="Text Box 120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6" name="Text Box 120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7" name="Text Box 120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8" name="Text Box 120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199" name="Text Box 120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0" name="Text Box 120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1" name="Text Box 120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2" name="Text Box 120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3" name="Text Box 121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4" name="Text Box 121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5" name="Text Box 121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6" name="Text Box 121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7" name="Text Box 121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8" name="Text Box 121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09" name="Text Box 121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0" name="Text Box 121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1" name="Text Box 121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2" name="Text Box 121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3" name="Text Box 122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4" name="Text Box 122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5" name="Text Box 122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6" name="Text Box 122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7" name="Text Box 122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8" name="Text Box 122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19" name="Text Box 122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0" name="Text Box 122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1" name="Text Box 122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2" name="Text Box 122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3" name="Text Box 123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4" name="Text Box 123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5" name="Text Box 123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6" name="Text Box 123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7" name="Text Box 123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8" name="Text Box 123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29" name="Text Box 123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0" name="Text Box 123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1" name="Text Box 123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2" name="Text Box 123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3" name="Text Box 124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4" name="Text Box 124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5" name="Text Box 124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6" name="Text Box 124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7" name="Text Box 124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8" name="Text Box 124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39" name="Text Box 124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0" name="Text Box 124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1" name="Text Box 124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2" name="Text Box 124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3" name="Text Box 125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4" name="Text Box 125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5" name="Text Box 125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6" name="Text Box 125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7" name="Text Box 125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8" name="Text Box 125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49" name="Text Box 125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0" name="Text Box 125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1" name="Text Box 125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2" name="Text Box 125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3" name="Text Box 126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4" name="Text Box 126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5" name="Text Box 126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6" name="Text Box 126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7" name="Text Box 126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8" name="Text Box 126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59" name="Text Box 126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0" name="Text Box 126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1" name="Text Box 126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2" name="Text Box 126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3" name="Text Box 127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4" name="Text Box 127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5" name="Text Box 127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6" name="Text Box 127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7" name="Text Box 127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8" name="Text Box 127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69" name="Text Box 127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0" name="Text Box 127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1" name="Text Box 127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2" name="Text Box 127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3" name="Text Box 128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4" name="Text Box 128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5" name="Text Box 128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6" name="Text Box 128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7" name="Text Box 128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8" name="Text Box 128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79" name="Text Box 128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0" name="Text Box 128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1" name="Text Box 128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2" name="Text Box 128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3" name="Text Box 129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4" name="Text Box 129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5" name="Text Box 129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6" name="Text Box 129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7" name="Text Box 129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8" name="Text Box 129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89" name="Text Box 129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0" name="Text Box 129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1" name="Text Box 129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2" name="Text Box 129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3" name="Text Box 130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4" name="Text Box 130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5" name="Text Box 130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6" name="Text Box 130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7" name="Text Box 130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8" name="Text Box 130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299" name="Text Box 130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0" name="Text Box 130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1" name="Text Box 130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2" name="Text Box 130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3" name="Text Box 131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4" name="Text Box 131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5" name="Text Box 131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6" name="Text Box 131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7" name="Text Box 131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8" name="Text Box 131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09" name="Text Box 131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0" name="Text Box 131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1" name="Text Box 131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2" name="Text Box 131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3" name="Text Box 132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4" name="Text Box 132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5" name="Text Box 132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6" name="Text Box 132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7" name="Text Box 132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8" name="Text Box 132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19" name="Text Box 132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0" name="Text Box 132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1" name="Text Box 132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2" name="Text Box 132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3" name="Text Box 133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4" name="Text Box 133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5" name="Text Box 133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6" name="Text Box 133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7" name="Text Box 133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8" name="Text Box 133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29" name="Text Box 133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0" name="Text Box 133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1" name="Text Box 133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2" name="Text Box 133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3" name="Text Box 134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4" name="Text Box 134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5" name="Text Box 1342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6" name="Text Box 1343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7" name="Text Box 1344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8" name="Text Box 1345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39" name="Text Box 1346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0" name="Text Box 1347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1" name="Text Box 1348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2" name="Text Box 1349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3" name="Text Box 1350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1344" name="Text Box 1351"/>
        <xdr:cNvSpPr txBox="1">
          <a:spLocks noChangeArrowheads="1"/>
        </xdr:cNvSpPr>
      </xdr:nvSpPr>
      <xdr:spPr>
        <a:xfrm>
          <a:off x="3619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5" name="Text Box 13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6" name="Text Box 13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7" name="Text Box 13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8" name="Text Box 13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9" name="Text Box 13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0" name="Text Box 13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1" name="Text Box 13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2" name="Text Box 13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3" name="Text Box 13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4" name="Text Box 13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5" name="Text Box 13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6" name="Text Box 13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7" name="Text Box 13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8" name="Text Box 13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9" name="Text Box 13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0" name="Text Box 13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1" name="Text Box 13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2" name="Text Box 13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3" name="Text Box 13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4" name="Text Box 13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5" name="Text Box 13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6" name="Text Box 13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7" name="Text Box 13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8" name="Text Box 13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9" name="Text Box 13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0" name="Text Box 13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1" name="Text Box 13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2" name="Text Box 13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3" name="Text Box 13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4" name="Text Box 13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5" name="Text Box 13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6" name="Text Box 13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7" name="Text Box 13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8" name="Text Box 13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9" name="Text Box 13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0" name="Text Box 13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1" name="Text Box 13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2" name="Text Box 13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3" name="Text Box 13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4" name="Text Box 13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5" name="Text Box 13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6" name="Text Box 13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7" name="Text Box 13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8" name="Text Box 13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9" name="Text Box 13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0" name="Text Box 13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1" name="Text Box 13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2" name="Text Box 13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3" name="Text Box 14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4" name="Text Box 14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5" name="Text Box 14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6" name="Text Box 14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7" name="Text Box 14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8" name="Text Box 14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9" name="Text Box 14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0" name="Text Box 14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1" name="Text Box 14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2" name="Text Box 14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3" name="Text Box 14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4" name="Text Box 14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5" name="Text Box 14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6" name="Text Box 14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7" name="Text Box 14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8" name="Text Box 14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9" name="Text Box 14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0" name="Text Box 14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1" name="Text Box 14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2" name="Text Box 14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3" name="Text Box 14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4" name="Text Box 14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5" name="Text Box 14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6" name="Text Box 14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7" name="Text Box 14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8" name="Text Box 14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9" name="Text Box 14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0" name="Text Box 14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1" name="Text Box 14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2" name="Text Box 14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3" name="Text Box 14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4" name="Text Box 14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5" name="Text Box 14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6" name="Text Box 14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7" name="Text Box 14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8" name="Text Box 14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9" name="Text Box 14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0" name="Text Box 14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1" name="Text Box 14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2" name="Text Box 14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3" name="Text Box 14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4" name="Text Box 14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5" name="Text Box 14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6" name="Text Box 14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7" name="Text Box 14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8" name="Text Box 14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9" name="Text Box 14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0" name="Text Box 14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1" name="Text Box 14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2" name="Text Box 14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3" name="Text Box 14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4" name="Text Box 14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5" name="Text Box 14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6" name="Text Box 14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7" name="Text Box 14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8" name="Text Box 14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9" name="Text Box 14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0" name="Text Box 14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1" name="Text Box 14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2" name="Text Box 14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3" name="Text Box 14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4" name="Text Box 14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5" name="Text Box 14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6" name="Text Box 14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7" name="Text Box 14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8" name="Text Box 14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9" name="Text Box 14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0" name="Text Box 14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1" name="Text Box 14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2" name="Text Box 14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3" name="Text Box 14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4" name="Text Box 14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5" name="Text Box 14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6" name="Text Box 14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7" name="Text Box 14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8" name="Text Box 14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9" name="Text Box 14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0" name="Text Box 14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1" name="Text Box 14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2" name="Text Box 14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3" name="Text Box 14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4" name="Text Box 14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5" name="Text Box 14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6" name="Text Box 14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7" name="Text Box 14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8" name="Text Box 14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9" name="Text Box 14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0" name="Text Box 14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1" name="Text Box 14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2" name="Text Box 14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3" name="Text Box 14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4" name="Text Box 14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5" name="Text Box 14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6" name="Text Box 14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7" name="Text Box 14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8" name="Text Box 14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9" name="Text Box 14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0" name="Text Box 14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1" name="Text Box 14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2" name="Text Box 14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3" name="Text Box 15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4" name="Text Box 15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5" name="Text Box 15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6" name="Text Box 15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7" name="Text Box 15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8" name="Text Box 15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9" name="Text Box 15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0" name="Text Box 15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1" name="Text Box 15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2" name="Text Box 15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3" name="Text Box 15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4" name="Text Box 15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5" name="Text Box 15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6" name="Text Box 15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7" name="Text Box 15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8" name="Text Box 15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9" name="Text Box 15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10" name="Text Box 15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11" name="Text Box 15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12" name="Text Box 15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3" name="Text Box 15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4" name="Text Box 15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5" name="Text Box 15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6" name="Text Box 15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7" name="Text Box 15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8" name="Text Box 15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9" name="Text Box 15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0" name="Text Box 15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1" name="Text Box 15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2" name="Text Box 15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3" name="Text Box 15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4" name="Text Box 15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5" name="Text Box 15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6" name="Text Box 15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7" name="Text Box 15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8" name="Text Box 15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9" name="Text Box 15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0" name="Text Box 15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1" name="Text Box 15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2" name="Text Box 15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3" name="Text Box 15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4" name="Text Box 15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5" name="Text Box 15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6" name="Text Box 15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7" name="Text Box 15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8" name="Text Box 15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9" name="Text Box 15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0" name="Text Box 15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1" name="Text Box 15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2" name="Text Box 15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3" name="Text Box 15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4" name="Text Box 15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5" name="Text Box 15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6" name="Text Box 15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7" name="Text Box 15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8" name="Text Box 15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9" name="Text Box 15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0" name="Text Box 15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1" name="Text Box 15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2" name="Text Box 15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3" name="Text Box 15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4" name="Text Box 15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5" name="Text Box 15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6" name="Text Box 15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7" name="Text Box 15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8" name="Text Box 15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9" name="Text Box 15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0" name="Text Box 15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1" name="Text Box 15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2" name="Text Box 15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3" name="Text Box 15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4" name="Text Box 15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5" name="Text Box 15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6" name="Text Box 15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7" name="Text Box 15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8" name="Text Box 15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9" name="Text Box 15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0" name="Text Box 15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1" name="Text Box 15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2" name="Text Box 15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3" name="Text Box 15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4" name="Text Box 15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5" name="Text Box 15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6" name="Text Box 15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7" name="Text Box 158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8" name="Text Box 158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9" name="Text Box 158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0" name="Text Box 158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1" name="Text Box 158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2" name="Text Box 158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3" name="Text Box 159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4" name="Text Box 159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5" name="Text Box 159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6" name="Text Box 159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7" name="Text Box 159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8" name="Text Box 159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9" name="Text Box 159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0" name="Text Box 159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1" name="Text Box 159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2" name="Text Box 159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3" name="Text Box 160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4" name="Text Box 160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5" name="Text Box 160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6" name="Text Box 160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7" name="Text Box 160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8" name="Text Box 160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9" name="Text Box 160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0" name="Text Box 160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1" name="Text Box 160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2" name="Text Box 160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3" name="Text Box 161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4" name="Text Box 161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5" name="Text Box 161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6" name="Text Box 161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7" name="Text Box 161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8" name="Text Box 161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9" name="Text Box 161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0" name="Text Box 161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1" name="Text Box 161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2" name="Text Box 161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3" name="Text Box 162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4" name="Text Box 162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5" name="Text Box 162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6" name="Text Box 162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7" name="Text Box 162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8" name="Text Box 162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9" name="Text Box 162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0" name="Text Box 162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1" name="Text Box 162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2" name="Text Box 162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3" name="Text Box 163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4" name="Text Box 163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5" name="Text Box 163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6" name="Text Box 163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7" name="Text Box 163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8" name="Text Box 163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9" name="Text Box 163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0" name="Text Box 163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1" name="Text Box 163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2" name="Text Box 163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3" name="Text Box 164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4" name="Text Box 164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5" name="Text Box 164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6" name="Text Box 164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7" name="Text Box 164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8" name="Text Box 164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9" name="Text Box 164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0" name="Text Box 164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1" name="Text Box 164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2" name="Text Box 164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3" name="Text Box 165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4" name="Text Box 165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5" name="Text Box 165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6" name="Text Box 165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7" name="Text Box 165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8" name="Text Box 165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9" name="Text Box 165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0" name="Text Box 165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1" name="Text Box 165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2" name="Text Box 165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3" name="Text Box 166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4" name="Text Box 166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5" name="Text Box 166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6" name="Text Box 166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7" name="Text Box 166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8" name="Text Box 166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9" name="Text Box 166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0" name="Text Box 166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1" name="Text Box 166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2" name="Text Box 166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3" name="Text Box 167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4" name="Text Box 167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5" name="Text Box 167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6" name="Text Box 167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7" name="Text Box 167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8" name="Text Box 167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9" name="Text Box 167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0" name="Text Box 167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1" name="Text Box 1678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2" name="Text Box 1679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3" name="Text Box 1680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4" name="Text Box 1681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5" name="Text Box 1682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6" name="Text Box 1683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7" name="Text Box 1684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8" name="Text Box 1685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9" name="Text Box 1686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80" name="Text Box 1687"/>
        <xdr:cNvSpPr txBox="1">
          <a:spLocks noChangeArrowheads="1"/>
        </xdr:cNvSpPr>
      </xdr:nvSpPr>
      <xdr:spPr>
        <a:xfrm>
          <a:off x="361950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1" name="Text Box 16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2" name="Text Box 16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3" name="Text Box 16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4" name="Text Box 16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5" name="Text Box 16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6" name="Text Box 16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7" name="Text Box 16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8" name="Text Box 16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9" name="Text Box 16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0" name="Text Box 16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1" name="Text Box 16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2" name="Text Box 16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3" name="Text Box 17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4" name="Text Box 17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5" name="Text Box 17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6" name="Text Box 17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7" name="Text Box 17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8" name="Text Box 17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9" name="Text Box 17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0" name="Text Box 17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1" name="Text Box 17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2" name="Text Box 17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3" name="Text Box 17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4" name="Text Box 17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5" name="Text Box 17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6" name="Text Box 17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7" name="Text Box 17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8" name="Text Box 17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9" name="Text Box 17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0" name="Text Box 17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1" name="Text Box 17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2" name="Text Box 17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3" name="Text Box 17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4" name="Text Box 17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5" name="Text Box 17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6" name="Text Box 17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7" name="Text Box 17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8" name="Text Box 17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9" name="Text Box 17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0" name="Text Box 17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1" name="Text Box 17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2" name="Text Box 17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3" name="Text Box 17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4" name="Text Box 17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5" name="Text Box 17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6" name="Text Box 17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7" name="Text Box 17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8" name="Text Box 17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9" name="Text Box 17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0" name="Text Box 17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1" name="Text Box 17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2" name="Text Box 17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3" name="Text Box 17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4" name="Text Box 17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5" name="Text Box 17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6" name="Text Box 17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7" name="Text Box 17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8" name="Text Box 17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9" name="Text Box 17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0" name="Text Box 17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1" name="Text Box 17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2" name="Text Box 17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3" name="Text Box 17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4" name="Text Box 17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5" name="Text Box 17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6" name="Text Box 17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7" name="Text Box 17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8" name="Text Box 17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9" name="Text Box 175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0" name="Text Box 175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1" name="Text Box 175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2" name="Text Box 175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3" name="Text Box 176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4" name="Text Box 176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5" name="Text Box 176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6" name="Text Box 176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7" name="Text Box 176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8" name="Text Box 176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9" name="Text Box 176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0" name="Text Box 176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1" name="Text Box 176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2" name="Text Box 176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3" name="Text Box 177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4" name="Text Box 177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5" name="Text Box 177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6" name="Text Box 177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7" name="Text Box 177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8" name="Text Box 177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9" name="Text Box 177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0" name="Text Box 177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1" name="Text Box 177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2" name="Text Box 177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3" name="Text Box 178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4" name="Text Box 178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5" name="Text Box 178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6" name="Text Box 178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7" name="Text Box 178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8" name="Text Box 178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9" name="Text Box 178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0" name="Text Box 178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1" name="Text Box 178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2" name="Text Box 178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3" name="Text Box 179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4" name="Text Box 179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5" name="Text Box 179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6" name="Text Box 179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7" name="Text Box 179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8" name="Text Box 179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9" name="Text Box 179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0" name="Text Box 179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1" name="Text Box 179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2" name="Text Box 179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3" name="Text Box 180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4" name="Text Box 180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5" name="Text Box 180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6" name="Text Box 180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7" name="Text Box 180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8" name="Text Box 180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9" name="Text Box 180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0" name="Text Box 180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1" name="Text Box 180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2" name="Text Box 180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3" name="Text Box 181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4" name="Text Box 181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5" name="Text Box 181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6" name="Text Box 181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7" name="Text Box 181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8" name="Text Box 181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9" name="Text Box 181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0" name="Text Box 181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1" name="Text Box 181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2" name="Text Box 181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3" name="Text Box 182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4" name="Text Box 182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5" name="Text Box 182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6" name="Text Box 182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7" name="Text Box 182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8" name="Text Box 182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9" name="Text Box 182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0" name="Text Box 182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1" name="Text Box 182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2" name="Text Box 182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3" name="Text Box 183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4" name="Text Box 183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5" name="Text Box 183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6" name="Text Box 183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7" name="Text Box 183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8" name="Text Box 183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9" name="Text Box 183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0" name="Text Box 183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1" name="Text Box 183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2" name="Text Box 183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3" name="Text Box 184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4" name="Text Box 184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5" name="Text Box 184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6" name="Text Box 184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7" name="Text Box 184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8" name="Text Box 184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9" name="Text Box 1846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0" name="Text Box 1847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1" name="Text Box 1848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2" name="Text Box 1849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3" name="Text Box 1850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4" name="Text Box 1851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5" name="Text Box 1852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6" name="Text Box 1853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7" name="Text Box 1854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8" name="Text Box 1855"/>
        <xdr:cNvSpPr txBox="1">
          <a:spLocks noChangeArrowheads="1"/>
        </xdr:cNvSpPr>
      </xdr:nvSpPr>
      <xdr:spPr>
        <a:xfrm>
          <a:off x="3619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49" name="Text Box 18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0" name="Text Box 18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1" name="Text Box 18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2" name="Text Box 18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3" name="Text Box 18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4" name="Text Box 18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5" name="Text Box 18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6" name="Text Box 18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7" name="Text Box 18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8" name="Text Box 18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59" name="Text Box 18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0" name="Text Box 18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1" name="Text Box 18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2" name="Text Box 18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3" name="Text Box 18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4" name="Text Box 18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5" name="Text Box 18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6" name="Text Box 18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7" name="Text Box 18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8" name="Text Box 18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69" name="Text Box 18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0" name="Text Box 18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1" name="Text Box 18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2" name="Text Box 18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3" name="Text Box 18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4" name="Text Box 18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5" name="Text Box 18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6" name="Text Box 18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7" name="Text Box 18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8" name="Text Box 18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79" name="Text Box 18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0" name="Text Box 18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1" name="Text Box 18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2" name="Text Box 18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3" name="Text Box 18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4" name="Text Box 18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5" name="Text Box 18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6" name="Text Box 18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7" name="Text Box 18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8" name="Text Box 18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89" name="Text Box 18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0" name="Text Box 18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1" name="Text Box 18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2" name="Text Box 18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3" name="Text Box 19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4" name="Text Box 19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5" name="Text Box 19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6" name="Text Box 19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7" name="Text Box 19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8" name="Text Box 19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899" name="Text Box 19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0" name="Text Box 19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1" name="Text Box 19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2" name="Text Box 19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3" name="Text Box 19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4" name="Text Box 19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5" name="Text Box 19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6" name="Text Box 19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7" name="Text Box 19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8" name="Text Box 19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09" name="Text Box 19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0" name="Text Box 19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1" name="Text Box 19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2" name="Text Box 19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3" name="Text Box 19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4" name="Text Box 19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5" name="Text Box 19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6" name="Text Box 19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7" name="Text Box 19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8" name="Text Box 19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19" name="Text Box 19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0" name="Text Box 19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1" name="Text Box 19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2" name="Text Box 19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3" name="Text Box 19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4" name="Text Box 19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5" name="Text Box 19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6" name="Text Box 19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7" name="Text Box 19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8" name="Text Box 19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29" name="Text Box 19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0" name="Text Box 19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1" name="Text Box 19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2" name="Text Box 19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3" name="Text Box 19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4" name="Text Box 19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5" name="Text Box 19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6" name="Text Box 19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7" name="Text Box 19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8" name="Text Box 19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39" name="Text Box 19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0" name="Text Box 19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1" name="Text Box 19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2" name="Text Box 19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3" name="Text Box 19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4" name="Text Box 19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5" name="Text Box 19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6" name="Text Box 19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7" name="Text Box 19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8" name="Text Box 19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49" name="Text Box 19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0" name="Text Box 19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1" name="Text Box 19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2" name="Text Box 19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3" name="Text Box 19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4" name="Text Box 19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5" name="Text Box 19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6" name="Text Box 19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7" name="Text Box 19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8" name="Text Box 19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59" name="Text Box 19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0" name="Text Box 19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1" name="Text Box 19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2" name="Text Box 19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3" name="Text Box 19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4" name="Text Box 19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5" name="Text Box 19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6" name="Text Box 19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7" name="Text Box 19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8" name="Text Box 19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69" name="Text Box 19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0" name="Text Box 19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1" name="Text Box 19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2" name="Text Box 19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3" name="Text Box 19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4" name="Text Box 19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5" name="Text Box 19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6" name="Text Box 19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7" name="Text Box 19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8" name="Text Box 19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79" name="Text Box 19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0" name="Text Box 19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1" name="Text Box 19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2" name="Text Box 19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3" name="Text Box 19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4" name="Text Box 19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5" name="Text Box 19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6" name="Text Box 19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7" name="Text Box 19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8" name="Text Box 19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89" name="Text Box 19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0" name="Text Box 19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1" name="Text Box 19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2" name="Text Box 19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3" name="Text Box 20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4" name="Text Box 20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5" name="Text Box 20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6" name="Text Box 20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7" name="Text Box 20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8" name="Text Box 20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999" name="Text Box 20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0" name="Text Box 20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1" name="Text Box 20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2" name="Text Box 20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3" name="Text Box 20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4" name="Text Box 20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5" name="Text Box 20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6" name="Text Box 20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7" name="Text Box 20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8" name="Text Box 20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09" name="Text Box 20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0" name="Text Box 20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1" name="Text Box 20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2" name="Text Box 20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3" name="Text Box 20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4" name="Text Box 20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5" name="Text Box 20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6" name="Text Box 20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7" name="Text Box 20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8" name="Text Box 20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19" name="Text Box 20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0" name="Text Box 20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1" name="Text Box 20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2" name="Text Box 20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3" name="Text Box 20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4" name="Text Box 20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5" name="Text Box 20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6" name="Text Box 20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7" name="Text Box 20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8" name="Text Box 20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29" name="Text Box 20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0" name="Text Box 20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1" name="Text Box 20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2" name="Text Box 20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3" name="Text Box 20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4" name="Text Box 20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5" name="Text Box 20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6" name="Text Box 20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7" name="Text Box 20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8" name="Text Box 20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39" name="Text Box 20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0" name="Text Box 20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1" name="Text Box 20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2" name="Text Box 20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3" name="Text Box 20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4" name="Text Box 20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5" name="Text Box 20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6" name="Text Box 20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7" name="Text Box 20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8" name="Text Box 20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49" name="Text Box 20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0" name="Text Box 20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1" name="Text Box 20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2" name="Text Box 20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3" name="Text Box 20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4" name="Text Box 20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5" name="Text Box 20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6" name="Text Box 20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7" name="Text Box 20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8" name="Text Box 20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59" name="Text Box 20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0" name="Text Box 20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1" name="Text Box 20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2" name="Text Box 20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3" name="Text Box 20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4" name="Text Box 20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5" name="Text Box 20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6" name="Text Box 20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7" name="Text Box 20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8" name="Text Box 20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69" name="Text Box 20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0" name="Text Box 20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1" name="Text Box 20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2" name="Text Box 20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3" name="Text Box 20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4" name="Text Box 20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5" name="Text Box 20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6" name="Text Box 20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7" name="Text Box 20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8" name="Text Box 20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79" name="Text Box 20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0" name="Text Box 20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1" name="Text Box 20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2" name="Text Box 20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3" name="Text Box 20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4" name="Text Box 20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5" name="Text Box 20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6" name="Text Box 20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7" name="Text Box 20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8" name="Text Box 20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89" name="Text Box 20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0" name="Text Box 20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1" name="Text Box 20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2" name="Text Box 20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3" name="Text Box 21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4" name="Text Box 21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5" name="Text Box 21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6" name="Text Box 21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7" name="Text Box 21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8" name="Text Box 21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099" name="Text Box 21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0" name="Text Box 21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1" name="Text Box 21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2" name="Text Box 21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3" name="Text Box 21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4" name="Text Box 21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5" name="Text Box 21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6" name="Text Box 21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7" name="Text Box 21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8" name="Text Box 21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09" name="Text Box 21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0" name="Text Box 21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1" name="Text Box 21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2" name="Text Box 21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3" name="Text Box 21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4" name="Text Box 21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5" name="Text Box 21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6" name="Text Box 21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7" name="Text Box 21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8" name="Text Box 21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19" name="Text Box 21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0" name="Text Box 21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1" name="Text Box 21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2" name="Text Box 21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3" name="Text Box 21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4" name="Text Box 21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5" name="Text Box 21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6" name="Text Box 21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7" name="Text Box 21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8" name="Text Box 21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29" name="Text Box 21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0" name="Text Box 21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1" name="Text Box 21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2" name="Text Box 21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3" name="Text Box 21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4" name="Text Box 21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5" name="Text Box 21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6" name="Text Box 21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7" name="Text Box 21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8" name="Text Box 21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39" name="Text Box 21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0" name="Text Box 21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1" name="Text Box 21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2" name="Text Box 21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3" name="Text Box 21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4" name="Text Box 21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5" name="Text Box 21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6" name="Text Box 21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7" name="Text Box 21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8" name="Text Box 21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49" name="Text Box 21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0" name="Text Box 21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1" name="Text Box 21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2" name="Text Box 21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3" name="Text Box 21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4" name="Text Box 21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5" name="Text Box 21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6" name="Text Box 21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7" name="Text Box 21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8" name="Text Box 21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59" name="Text Box 21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0" name="Text Box 21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1" name="Text Box 21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2" name="Text Box 21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3" name="Text Box 21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4" name="Text Box 21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5" name="Text Box 21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6" name="Text Box 21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7" name="Text Box 21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8" name="Text Box 21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69" name="Text Box 21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0" name="Text Box 21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1" name="Text Box 21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2" name="Text Box 21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3" name="Text Box 21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4" name="Text Box 21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5" name="Text Box 21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6" name="Text Box 21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7" name="Text Box 21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8" name="Text Box 21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79" name="Text Box 21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0" name="Text Box 21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1" name="Text Box 21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2" name="Text Box 21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3" name="Text Box 21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4" name="Text Box 21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5" name="Text Box 21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6" name="Text Box 21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7" name="Text Box 21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8" name="Text Box 21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89" name="Text Box 21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0" name="Text Box 21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1" name="Text Box 21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2" name="Text Box 21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3" name="Text Box 22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4" name="Text Box 22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5" name="Text Box 22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6" name="Text Box 22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7" name="Text Box 22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8" name="Text Box 22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199" name="Text Box 22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0" name="Text Box 22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1" name="Text Box 22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2" name="Text Box 22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3" name="Text Box 22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4" name="Text Box 22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5" name="Text Box 22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6" name="Text Box 22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7" name="Text Box 22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8" name="Text Box 22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09" name="Text Box 22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0" name="Text Box 22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1" name="Text Box 22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2" name="Text Box 22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3" name="Text Box 22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4" name="Text Box 22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5" name="Text Box 22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6" name="Text Box 22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7" name="Text Box 22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8" name="Text Box 22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19" name="Text Box 22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0" name="Text Box 22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1" name="Text Box 22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2" name="Text Box 22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3" name="Text Box 22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4" name="Text Box 22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5" name="Text Box 22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6" name="Text Box 22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7" name="Text Box 22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8" name="Text Box 22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29" name="Text Box 22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0" name="Text Box 22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1" name="Text Box 22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2" name="Text Box 22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3" name="Text Box 22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4" name="Text Box 22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5" name="Text Box 22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6" name="Text Box 22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7" name="Text Box 22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8" name="Text Box 22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39" name="Text Box 22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0" name="Text Box 22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1" name="Text Box 22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2" name="Text Box 22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3" name="Text Box 22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4" name="Text Box 22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5" name="Text Box 22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6" name="Text Box 22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7" name="Text Box 22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8" name="Text Box 22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49" name="Text Box 22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0" name="Text Box 22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1" name="Text Box 22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2" name="Text Box 22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3" name="Text Box 226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4" name="Text Box 226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5" name="Text Box 226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6" name="Text Box 226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7" name="Text Box 226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8" name="Text Box 226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59" name="Text Box 226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0" name="Text Box 226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1" name="Text Box 226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2" name="Text Box 226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3" name="Text Box 227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4" name="Text Box 227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5" name="Text Box 227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6" name="Text Box 227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7" name="Text Box 227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8" name="Text Box 227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69" name="Text Box 227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0" name="Text Box 227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1" name="Text Box 227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2" name="Text Box 227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3" name="Text Box 228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4" name="Text Box 228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5" name="Text Box 228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6" name="Text Box 228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7" name="Text Box 228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8" name="Text Box 228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79" name="Text Box 228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0" name="Text Box 228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1" name="Text Box 228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2" name="Text Box 228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3" name="Text Box 229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4" name="Text Box 229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5" name="Text Box 229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6" name="Text Box 229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7" name="Text Box 229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8" name="Text Box 229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89" name="Text Box 229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0" name="Text Box 229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1" name="Text Box 229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2" name="Text Box 229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3" name="Text Box 230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4" name="Text Box 230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5" name="Text Box 230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6" name="Text Box 230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7" name="Text Box 230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8" name="Text Box 230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299" name="Text Box 230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0" name="Text Box 230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1" name="Text Box 230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2" name="Text Box 230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3" name="Text Box 231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4" name="Text Box 231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5" name="Text Box 231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6" name="Text Box 231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7" name="Text Box 231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8" name="Text Box 231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09" name="Text Box 231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0" name="Text Box 231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1" name="Text Box 231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2" name="Text Box 231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3" name="Text Box 232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4" name="Text Box 232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5" name="Text Box 232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6" name="Text Box 232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7" name="Text Box 232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8" name="Text Box 232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19" name="Text Box 232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0" name="Text Box 232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1" name="Text Box 232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2" name="Text Box 232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3" name="Text Box 233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4" name="Text Box 233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5" name="Text Box 233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6" name="Text Box 233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7" name="Text Box 233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8" name="Text Box 233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29" name="Text Box 233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0" name="Text Box 233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1" name="Text Box 233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2" name="Text Box 233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3" name="Text Box 234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4" name="Text Box 234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5" name="Text Box 234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6" name="Text Box 234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7" name="Text Box 234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8" name="Text Box 234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39" name="Text Box 234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0" name="Text Box 234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1" name="Text Box 234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2" name="Text Box 234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3" name="Text Box 2350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4" name="Text Box 2351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5" name="Text Box 2352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6" name="Text Box 2353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7" name="Text Box 2354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8" name="Text Box 2355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49" name="Text Box 2356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50" name="Text Box 2357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51" name="Text Box 2358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2352" name="Text Box 2359"/>
        <xdr:cNvSpPr txBox="1">
          <a:spLocks noChangeArrowheads="1"/>
        </xdr:cNvSpPr>
      </xdr:nvSpPr>
      <xdr:spPr>
        <a:xfrm>
          <a:off x="361950" y="441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0" name="Text Box 2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1" name="Text Box 2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2" name="Text Box 2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3" name="Text Box 2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4" name="Text Box 2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5" name="Text Box 2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7" name="Text Box 2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1" name="Text Box 4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2" name="Text Box 4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3" name="Text Box 4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4" name="Text Box 4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5" name="Text Box 4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6" name="Text Box 4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19" name="Text Box 4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0" name="Text Box 4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1" name="Text Box 4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2" name="Text Box 4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3" name="Text Box 4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4" name="Text Box 4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5" name="Text Box 4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6" name="Text Box 4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7" name="Text Box 4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8" name="Text Box 4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29" name="Text Box 4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1" name="Text Box 4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2" name="Text Box 4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4" name="Text Box 4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5" name="Text Box 4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7" name="Text Box 4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8" name="Text Box 4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0" name="Text Box 4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1" name="Text Box 4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3" name="Text Box 4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4" name="Text Box 4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6" name="Text Box 4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7" name="Text Box 4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49" name="Text Box 4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0" name="Text Box 4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2" name="Text Box 4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3" name="Text Box 4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5" name="Text Box 4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6" name="Text Box 4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8" name="Text Box 4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59" name="Text Box 4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1" name="Text Box 4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2" name="Text Box 4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4" name="Text Box 4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5" name="Text Box 4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6" name="Text Box 4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7" name="Text Box 4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8" name="Text Box 4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69" name="Text Box 4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0" name="Text Box 4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1" name="Text Box 4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2" name="Text Box 4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3" name="Text Box 4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4" name="Text Box 4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5" name="Text Box 4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6" name="Text Box 4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7" name="Text Box 4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8" name="Text Box 4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79" name="Text Box 4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0" name="Text Box 4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1" name="Text Box 4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2" name="Text Box 4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3" name="Text Box 4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4" name="Text Box 4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5" name="Text Box 4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6" name="Text Box 4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7" name="Text Box 4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8" name="Text Box 4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89" name="Text Box 4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0" name="Text Box 4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1" name="Text Box 4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2" name="Text Box 4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3" name="Text Box 4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4" name="Text Box 4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5" name="Text Box 4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6" name="Text Box 4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7" name="Text Box 4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8" name="Text Box 4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9" name="Text Box 4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0" name="Text Box 5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1" name="Text Box 5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2" name="Text Box 5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3" name="Text Box 5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4" name="Text Box 5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5" name="Text Box 5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6" name="Text Box 5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7" name="Text Box 5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8" name="Text Box 5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9" name="Text Box 5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0" name="Text Box 5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1" name="Text Box 5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2" name="Text Box 5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3" name="Text Box 5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4" name="Text Box 5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5" name="Text Box 5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6" name="Text Box 5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7" name="Text Box 5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8" name="Text Box 5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9" name="Text Box 5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0" name="Text Box 5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1" name="Text Box 5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2" name="Text Box 5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3" name="Text Box 5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4" name="Text Box 5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5" name="Text Box 5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6" name="Text Box 5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7" name="Text Box 5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8" name="Text Box 5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9" name="Text Box 5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0" name="Text Box 5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1" name="Text Box 5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2" name="Text Box 5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3" name="Text Box 5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4" name="Text Box 5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5" name="Text Box 5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6" name="Text Box 5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7" name="Text Box 5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8" name="Text Box 5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9" name="Text Box 5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0" name="Text Box 5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1" name="Text Box 5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2" name="Text Box 5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3" name="Text Box 5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4" name="Text Box 5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5" name="Text Box 5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6" name="Text Box 5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7" name="Text Box 5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8" name="Text Box 5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9" name="Text Box 5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0" name="Text Box 5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1" name="Text Box 5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2" name="Text Box 5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3" name="Text Box 5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4" name="Text Box 5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5" name="Text Box 5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6" name="Text Box 5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7" name="Text Box 5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8" name="Text Box 5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9" name="Text Box 5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0" name="Text Box 5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1" name="Text Box 5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2" name="Text Box 5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3" name="Text Box 5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4" name="Text Box 5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5" name="Text Box 5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6" name="Text Box 5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7" name="Text Box 5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8" name="Text Box 5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9" name="Text Box 5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0" name="Text Box 5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1" name="Text Box 5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2" name="Text Box 5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3" name="Text Box 5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4" name="Text Box 5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5" name="Text Box 5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6" name="Text Box 5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7" name="Text Box 5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8" name="Text Box 5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9" name="Text Box 5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0" name="Text Box 5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1" name="Text Box 5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2" name="Text Box 5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3" name="Text Box 5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4" name="Text Box 5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5" name="Text Box 5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6" name="Text Box 5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7" name="Text Box 5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8" name="Text Box 5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9" name="Text Box 5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0" name="Text Box 5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1" name="Text Box 5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2" name="Text Box 5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3" name="Text Box 5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4" name="Text Box 5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5" name="Text Box 5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6" name="Text Box 5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7" name="Text Box 5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8" name="Text Box 5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9" name="Text Box 5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0" name="Text Box 6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1" name="Text Box 6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2" name="Text Box 6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3" name="Text Box 6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4" name="Text Box 6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5" name="Text Box 6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6" name="Text Box 6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7" name="Text Box 6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8" name="Text Box 6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9" name="Text Box 6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0" name="Text Box 6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1" name="Text Box 6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2" name="Text Box 6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3" name="Text Box 6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4" name="Text Box 6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5" name="Text Box 6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6" name="Text Box 6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7" name="Text Box 6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8" name="Text Box 6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9" name="Text Box 6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0" name="Text Box 6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1" name="Text Box 6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2" name="Text Box 6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3" name="Text Box 6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4" name="Text Box 6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5" name="Text Box 6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6" name="Text Box 6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7" name="Text Box 6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8" name="Text Box 6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9" name="Text Box 6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0" name="Text Box 6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1" name="Text Box 6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2" name="Text Box 6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3" name="Text Box 6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4" name="Text Box 6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5" name="Text Box 6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6" name="Text Box 6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7" name="Text Box 6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8" name="Text Box 6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9" name="Text Box 6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0" name="Text Box 6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1" name="Text Box 6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2" name="Text Box 6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3" name="Text Box 6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4" name="Text Box 6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5" name="Text Box 6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6" name="Text Box 6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7" name="Text Box 6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8" name="Text Box 6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9" name="Text Box 6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0" name="Text Box 6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1" name="Text Box 6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2" name="Text Box 6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3" name="Text Box 6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4" name="Text Box 6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5" name="Text Box 6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6" name="Text Box 6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7" name="Text Box 6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8" name="Text Box 6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9" name="Text Box 6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0" name="Text Box 6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1" name="Text Box 6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2" name="Text Box 6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3" name="Text Box 6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4" name="Text Box 6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5" name="Text Box 6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6" name="Text Box 6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7" name="Text Box 6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8" name="Text Box 6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9" name="Text Box 6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0" name="Text Box 6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1" name="Text Box 6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2" name="Text Box 6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3" name="Text Box 6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4" name="Text Box 6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5" name="Text Box 6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6" name="Text Box 6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7" name="Text Box 6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8" name="Text Box 6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9" name="Text Box 6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0" name="Text Box 6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1" name="Text Box 6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2" name="Text Box 6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3" name="Text Box 6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4" name="Text Box 6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5" name="Text Box 6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6" name="Text Box 6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7" name="Text Box 6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8" name="Text Box 6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9" name="Text Box 6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0" name="Text Box 6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1" name="Text Box 6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2" name="Text Box 6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3" name="Text Box 6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4" name="Text Box 6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5" name="Text Box 6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6" name="Text Box 6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7" name="Text Box 6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8" name="Text Box 6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9" name="Text Box 6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0" name="Text Box 7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1" name="Text Box 7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2" name="Text Box 7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3" name="Text Box 7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4" name="Text Box 7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5" name="Text Box 7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6" name="Text Box 7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7" name="Text Box 7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8" name="Text Box 7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9" name="Text Box 7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0" name="Text Box 7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1" name="Text Box 7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2" name="Text Box 7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3" name="Text Box 7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4" name="Text Box 7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5" name="Text Box 7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6" name="Text Box 7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7" name="Text Box 7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8" name="Text Box 7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9" name="Text Box 7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0" name="Text Box 7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1" name="Text Box 7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2" name="Text Box 7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3" name="Text Box 7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4" name="Text Box 7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5" name="Text Box 7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6" name="Text Box 7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7" name="Text Box 7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8" name="Text Box 7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9" name="Text Box 7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0" name="Text Box 7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1" name="Text Box 7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2" name="Text Box 7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3" name="Text Box 7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4" name="Text Box 7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5" name="Text Box 7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6" name="Text Box 7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7" name="Text Box 7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8" name="Text Box 7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9" name="Text Box 7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0" name="Text Box 7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1" name="Text Box 7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2" name="Text Box 7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3" name="Text Box 7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4" name="Text Box 7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5" name="Text Box 7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6" name="Text Box 7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7" name="Text Box 7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8" name="Text Box 7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9" name="Text Box 7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0" name="Text Box 7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1" name="Text Box 7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2" name="Text Box 7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3" name="Text Box 7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4" name="Text Box 7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5" name="Text Box 7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6" name="Text Box 7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7" name="Text Box 7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8" name="Text Box 7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9" name="Text Box 7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0" name="Text Box 7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1" name="Text Box 7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2" name="Text Box 7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3" name="Text Box 7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4" name="Text Box 7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5" name="Text Box 7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6" name="Text Box 7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7" name="Text Box 7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8" name="Text Box 7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9" name="Text Box 7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0" name="Text Box 7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1" name="Text Box 7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2" name="Text Box 7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3" name="Text Box 7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4" name="Text Box 7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5" name="Text Box 7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6" name="Text Box 7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7" name="Text Box 7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8" name="Text Box 7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9" name="Text Box 7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0" name="Text Box 7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1" name="Text Box 7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2" name="Text Box 7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3" name="Text Box 7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4" name="Text Box 7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5" name="Text Box 7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6" name="Text Box 7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7" name="Text Box 7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8" name="Text Box 7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9" name="Text Box 7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0" name="Text Box 7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1" name="Text Box 7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2" name="Text Box 7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3" name="Text Box 7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4" name="Text Box 7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5" name="Text Box 7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6" name="Text Box 7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7" name="Text Box 7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8" name="Text Box 7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9" name="Text Box 7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0" name="Text Box 8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1" name="Text Box 8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2" name="Text Box 8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3" name="Text Box 8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4" name="Text Box 8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5" name="Text Box 8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6" name="Text Box 8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7" name="Text Box 8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8" name="Text Box 8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9" name="Text Box 8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0" name="Text Box 8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1" name="Text Box 8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2" name="Text Box 8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3" name="Text Box 8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4" name="Text Box 8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5" name="Text Box 8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6" name="Text Box 8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7" name="Text Box 8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8" name="Text Box 8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9" name="Text Box 8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0" name="Text Box 8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1" name="Text Box 8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2" name="Text Box 8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3" name="Text Box 8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4" name="Text Box 8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5" name="Text Box 8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6" name="Text Box 8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7" name="Text Box 8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8" name="Text Box 8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9" name="Text Box 8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0" name="Text Box 8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1" name="Text Box 8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2" name="Text Box 8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3" name="Text Box 8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4" name="Text Box 8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5" name="Text Box 8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6" name="Text Box 8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7" name="Text Box 8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8" name="Text Box 8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9" name="Text Box 8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0" name="Text Box 8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1" name="Text Box 8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2" name="Text Box 8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3" name="Text Box 8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4" name="Text Box 8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5" name="Text Box 8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6" name="Text Box 8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7" name="Text Box 8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8" name="Text Box 8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9" name="Text Box 8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0" name="Text Box 8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1" name="Text Box 8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2" name="Text Box 8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3" name="Text Box 8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4" name="Text Box 8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5" name="Text Box 8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6" name="Text Box 8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7" name="Text Box 8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8" name="Text Box 8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9" name="Text Box 8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0" name="Text Box 8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1" name="Text Box 8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2" name="Text Box 8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3" name="Text Box 8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4" name="Text Box 8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5" name="Text Box 8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6" name="Text Box 8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7" name="Text Box 8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8" name="Text Box 8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9" name="Text Box 8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0" name="Text Box 8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1" name="Text Box 8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2" name="Text Box 8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3" name="Text Box 8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4" name="Text Box 8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5" name="Text Box 8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6" name="Text Box 8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7" name="Text Box 8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8" name="Text Box 8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9" name="Text Box 8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0" name="Text Box 8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1" name="Text Box 8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2" name="Text Box 8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3" name="Text Box 8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4" name="Text Box 8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5" name="Text Box 8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6" name="Text Box 8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7" name="Text Box 8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8" name="Text Box 8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9" name="Text Box 8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0" name="Text Box 8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1" name="Text Box 8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2" name="Text Box 8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3" name="Text Box 8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4" name="Text Box 8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5" name="Text Box 8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6" name="Text Box 8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7" name="Text Box 8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8" name="Text Box 8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9" name="Text Box 8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0" name="Text Box 9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1" name="Text Box 9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2" name="Text Box 9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3" name="Text Box 9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4" name="Text Box 9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5" name="Text Box 9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6" name="Text Box 9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7" name="Text Box 9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8" name="Text Box 9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9" name="Text Box 90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0" name="Text Box 91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1" name="Text Box 91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2" name="Text Box 91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3" name="Text Box 91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4" name="Text Box 91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5" name="Text Box 91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6" name="Text Box 91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7" name="Text Box 91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8" name="Text Box 91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9" name="Text Box 91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0" name="Text Box 92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1" name="Text Box 92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2" name="Text Box 92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3" name="Text Box 92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4" name="Text Box 92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5" name="Text Box 92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6" name="Text Box 92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7" name="Text Box 92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8" name="Text Box 92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9" name="Text Box 92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0" name="Text Box 93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1" name="Text Box 93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2" name="Text Box 93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3" name="Text Box 93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4" name="Text Box 93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5" name="Text Box 93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6" name="Text Box 93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7" name="Text Box 93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8" name="Text Box 93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9" name="Text Box 93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0" name="Text Box 94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1" name="Text Box 94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2" name="Text Box 94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3" name="Text Box 94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4" name="Text Box 94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5" name="Text Box 94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6" name="Text Box 94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7" name="Text Box 94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8" name="Text Box 94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9" name="Text Box 94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0" name="Text Box 95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1" name="Text Box 95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2" name="Text Box 95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3" name="Text Box 95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4" name="Text Box 95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5" name="Text Box 95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6" name="Text Box 95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7" name="Text Box 95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8" name="Text Box 95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9" name="Text Box 95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0" name="Text Box 96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1" name="Text Box 96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2" name="Text Box 96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3" name="Text Box 96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4" name="Text Box 96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5" name="Text Box 96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6" name="Text Box 96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7" name="Text Box 96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8" name="Text Box 96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9" name="Text Box 96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0" name="Text Box 97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1" name="Text Box 97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2" name="Text Box 97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3" name="Text Box 97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4" name="Text Box 97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5" name="Text Box 97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6" name="Text Box 97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7" name="Text Box 97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8" name="Text Box 97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9" name="Text Box 97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0" name="Text Box 98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1" name="Text Box 98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2" name="Text Box 98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3" name="Text Box 98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4" name="Text Box 98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5" name="Text Box 98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6" name="Text Box 98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7" name="Text Box 98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8" name="Text Box 98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9" name="Text Box 98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0" name="Text Box 99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1" name="Text Box 99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2" name="Text Box 99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3" name="Text Box 99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4" name="Text Box 99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5" name="Text Box 99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6" name="Text Box 99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7" name="Text Box 99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8" name="Text Box 99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9" name="Text Box 999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0" name="Text Box 1000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1" name="Text Box 1001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2" name="Text Box 1002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3" name="Text Box 1003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4" name="Text Box 1004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5" name="Text Box 1005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6" name="Text Box 1006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7" name="Text Box 1007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8" name="Text Box 1008"/>
        <xdr:cNvSpPr txBox="1">
          <a:spLocks noChangeArrowheads="1"/>
        </xdr:cNvSpPr>
      </xdr:nvSpPr>
      <xdr:spPr>
        <a:xfrm>
          <a:off x="361950" y="39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09" name="Text Box 10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0" name="Text Box 10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1" name="Text Box 10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2" name="Text Box 10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3" name="Text Box 10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4" name="Text Box 10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5" name="Text Box 10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6" name="Text Box 10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7" name="Text Box 10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8" name="Text Box 10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19" name="Text Box 10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0" name="Text Box 10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1" name="Text Box 10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2" name="Text Box 10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3" name="Text Box 10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4" name="Text Box 10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5" name="Text Box 10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6" name="Text Box 10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7" name="Text Box 10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8" name="Text Box 10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29" name="Text Box 10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0" name="Text Box 10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1" name="Text Box 10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2" name="Text Box 10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3" name="Text Box 10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4" name="Text Box 10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5" name="Text Box 10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6" name="Text Box 10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7" name="Text Box 10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8" name="Text Box 10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39" name="Text Box 10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0" name="Text Box 10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1" name="Text Box 10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2" name="Text Box 10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3" name="Text Box 10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4" name="Text Box 10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5" name="Text Box 10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6" name="Text Box 10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7" name="Text Box 10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8" name="Text Box 10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49" name="Text Box 10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0" name="Text Box 10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1" name="Text Box 10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2" name="Text Box 10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3" name="Text Box 10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4" name="Text Box 10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5" name="Text Box 10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6" name="Text Box 10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7" name="Text Box 10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8" name="Text Box 10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9" name="Text Box 10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0" name="Text Box 10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1" name="Text Box 10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2" name="Text Box 10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3" name="Text Box 10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4" name="Text Box 10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5" name="Text Box 10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6" name="Text Box 10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7" name="Text Box 10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8" name="Text Box 10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9" name="Text Box 10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0" name="Text Box 10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1" name="Text Box 10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2" name="Text Box 10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3" name="Text Box 10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4" name="Text Box 10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5" name="Text Box 10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6" name="Text Box 10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7" name="Text Box 10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8" name="Text Box 10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9" name="Text Box 10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0" name="Text Box 10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1" name="Text Box 10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2" name="Text Box 10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3" name="Text Box 10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4" name="Text Box 10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5" name="Text Box 10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6" name="Text Box 10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7" name="Text Box 10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8" name="Text Box 10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9" name="Text Box 10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0" name="Text Box 10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1" name="Text Box 10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2" name="Text Box 10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3" name="Text Box 10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4" name="Text Box 10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5" name="Text Box 10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6" name="Text Box 10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7" name="Text Box 10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8" name="Text Box 10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9" name="Text Box 10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0" name="Text Box 11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1" name="Text Box 11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2" name="Text Box 11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3" name="Text Box 11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4" name="Text Box 11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5" name="Text Box 11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6" name="Text Box 11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7" name="Text Box 11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8" name="Text Box 11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9" name="Text Box 11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0" name="Text Box 11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1" name="Text Box 11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2" name="Text Box 11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3" name="Text Box 11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4" name="Text Box 11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5" name="Text Box 11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6" name="Text Box 11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7" name="Text Box 11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8" name="Text Box 11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9" name="Text Box 11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0" name="Text Box 11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1" name="Text Box 11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2" name="Text Box 11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3" name="Text Box 11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4" name="Text Box 11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5" name="Text Box 11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6" name="Text Box 11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7" name="Text Box 11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8" name="Text Box 11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9" name="Text Box 11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0" name="Text Box 11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1" name="Text Box 11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2" name="Text Box 11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3" name="Text Box 11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4" name="Text Box 11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5" name="Text Box 11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6" name="Text Box 11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7" name="Text Box 11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8" name="Text Box 11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39" name="Text Box 11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0" name="Text Box 11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1" name="Text Box 11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2" name="Text Box 11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3" name="Text Box 11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4" name="Text Box 11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5" name="Text Box 11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6" name="Text Box 11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7" name="Text Box 11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8" name="Text Box 11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49" name="Text Box 11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0" name="Text Box 11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1" name="Text Box 11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2" name="Text Box 11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3" name="Text Box 11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4" name="Text Box 11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5" name="Text Box 11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6" name="Text Box 11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7" name="Text Box 11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8" name="Text Box 11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59" name="Text Box 11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0" name="Text Box 11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1" name="Text Box 11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2" name="Text Box 11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3" name="Text Box 11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4" name="Text Box 11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5" name="Text Box 11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6" name="Text Box 11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7" name="Text Box 11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8" name="Text Box 11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69" name="Text Box 11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0" name="Text Box 11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1" name="Text Box 11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2" name="Text Box 11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3" name="Text Box 11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4" name="Text Box 11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5" name="Text Box 11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6" name="Text Box 11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7" name="Text Box 11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8" name="Text Box 11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79" name="Text Box 11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0" name="Text Box 11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1" name="Text Box 11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2" name="Text Box 11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3" name="Text Box 11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4" name="Text Box 11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5" name="Text Box 11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6" name="Text Box 11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7" name="Text Box 11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8" name="Text Box 11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89" name="Text Box 11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0" name="Text Box 11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1" name="Text Box 11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2" name="Text Box 11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3" name="Text Box 11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4" name="Text Box 11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5" name="Text Box 11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6" name="Text Box 11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7" name="Text Box 11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8" name="Text Box 11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99" name="Text Box 11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0" name="Text Box 12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1" name="Text Box 12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2" name="Text Box 12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3" name="Text Box 12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4" name="Text Box 12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5" name="Text Box 12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6" name="Text Box 12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7" name="Text Box 12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8" name="Text Box 12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09" name="Text Box 12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0" name="Text Box 12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1" name="Text Box 12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2" name="Text Box 12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3" name="Text Box 12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4" name="Text Box 12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5" name="Text Box 12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6" name="Text Box 12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7" name="Text Box 12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8" name="Text Box 12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19" name="Text Box 12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0" name="Text Box 12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1" name="Text Box 12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2" name="Text Box 12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3" name="Text Box 12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4" name="Text Box 12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5" name="Text Box 12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6" name="Text Box 12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7" name="Text Box 12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8" name="Text Box 12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29" name="Text Box 12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0" name="Text Box 12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1" name="Text Box 12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2" name="Text Box 12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3" name="Text Box 12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4" name="Text Box 12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5" name="Text Box 12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6" name="Text Box 12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7" name="Text Box 12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8" name="Text Box 12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39" name="Text Box 12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0" name="Text Box 12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1" name="Text Box 12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2" name="Text Box 12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3" name="Text Box 12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4" name="Text Box 12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5" name="Text Box 12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6" name="Text Box 12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7" name="Text Box 12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8" name="Text Box 12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49" name="Text Box 12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0" name="Text Box 12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1" name="Text Box 12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2" name="Text Box 12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3" name="Text Box 12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4" name="Text Box 12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5" name="Text Box 12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6" name="Text Box 12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7" name="Text Box 12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8" name="Text Box 12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59" name="Text Box 12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0" name="Text Box 12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1" name="Text Box 12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2" name="Text Box 12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3" name="Text Box 12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4" name="Text Box 12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5" name="Text Box 12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6" name="Text Box 12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7" name="Text Box 12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8" name="Text Box 12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69" name="Text Box 12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0" name="Text Box 12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1" name="Text Box 12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2" name="Text Box 12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3" name="Text Box 12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4" name="Text Box 12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5" name="Text Box 12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6" name="Text Box 12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7" name="Text Box 12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8" name="Text Box 12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79" name="Text Box 12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0" name="Text Box 12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1" name="Text Box 12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2" name="Text Box 12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3" name="Text Box 12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4" name="Text Box 12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5" name="Text Box 12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6" name="Text Box 12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7" name="Text Box 12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8" name="Text Box 12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89" name="Text Box 12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0" name="Text Box 12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1" name="Text Box 12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2" name="Text Box 12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3" name="Text Box 12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4" name="Text Box 12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5" name="Text Box 12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6" name="Text Box 12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7" name="Text Box 12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8" name="Text Box 12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9" name="Text Box 12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0" name="Text Box 13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1" name="Text Box 13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2" name="Text Box 13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3" name="Text Box 13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4" name="Text Box 13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5" name="Text Box 13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6" name="Text Box 13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7" name="Text Box 13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8" name="Text Box 13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9" name="Text Box 13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0" name="Text Box 13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1" name="Text Box 13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2" name="Text Box 13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3" name="Text Box 13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4" name="Text Box 13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5" name="Text Box 13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6" name="Text Box 13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7" name="Text Box 13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8" name="Text Box 13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19" name="Text Box 13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0" name="Text Box 13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1" name="Text Box 13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2" name="Text Box 13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3" name="Text Box 13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4" name="Text Box 13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5" name="Text Box 13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6" name="Text Box 13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7" name="Text Box 13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8" name="Text Box 13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29" name="Text Box 13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0" name="Text Box 13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1" name="Text Box 13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2" name="Text Box 13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3" name="Text Box 13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4" name="Text Box 13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5" name="Text Box 13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6" name="Text Box 13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7" name="Text Box 13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8" name="Text Box 13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39" name="Text Box 13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0" name="Text Box 13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1" name="Text Box 13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2" name="Text Box 13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3" name="Text Box 13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4" name="Text Box 13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5" name="Text Box 3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6" name="Text Box 3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7" name="Text Box 3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8" name="Text Box 3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49" name="Text Box 3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0" name="Text Box 3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1" name="Text Box 3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2" name="Text Box 3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3" name="Text Box 3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4" name="Text Box 3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5" name="Text Box 3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6" name="Text Box 3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7" name="Text Box 3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8" name="Text Box 3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59" name="Text Box 3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0" name="Text Box 3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1" name="Text Box 3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2" name="Text Box 3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3" name="Text Box 3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4" name="Text Box 3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5" name="Text Box 3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6" name="Text Box 3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7" name="Text Box 3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8" name="Text Box 3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69" name="Text Box 3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0" name="Text Box 3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1" name="Text Box 3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2" name="Text Box 3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3" name="Text Box 3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4" name="Text Box 3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5" name="Text Box 3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6" name="Text Box 3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7" name="Text Box 3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8" name="Text Box 3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79" name="Text Box 3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0" name="Text Box 3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1" name="Text Box 3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2" name="Text Box 3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3" name="Text Box 3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4" name="Text Box 3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5" name="Text Box 3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6" name="Text Box 3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7" name="Text Box 3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8" name="Text Box 3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89" name="Text Box 3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0" name="Text Box 3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1" name="Text Box 3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2" name="Text Box 3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3" name="Text Box 3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4" name="Text Box 3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5" name="Text Box 3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6" name="Text Box 3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7" name="Text Box 3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8" name="Text Box 3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99" name="Text Box 3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0" name="Text Box 3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1" name="Text Box 4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2" name="Text Box 4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3" name="Text Box 4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4" name="Text Box 4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5" name="Text Box 4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6" name="Text Box 4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7" name="Text Box 4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8" name="Text Box 4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09" name="Text Box 4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0" name="Text Box 4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1" name="Text Box 4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2" name="Text Box 4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3" name="Text Box 4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4" name="Text Box 4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5" name="Text Box 4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6" name="Text Box 4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7" name="Text Box 4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8" name="Text Box 4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19" name="Text Box 4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0" name="Text Box 4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1" name="Text Box 4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2" name="Text Box 4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3" name="Text Box 4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4" name="Text Box 4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5" name="Text Box 4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6" name="Text Box 4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7" name="Text Box 4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8" name="Text Box 4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29" name="Text Box 4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0" name="Text Box 4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1" name="Text Box 4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2" name="Text Box 4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3" name="Text Box 4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4" name="Text Box 4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5" name="Text Box 4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6" name="Text Box 4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7" name="Text Box 4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8" name="Text Box 4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9" name="Text Box 4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0" name="Text Box 4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1" name="Text Box 4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2" name="Text Box 4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3" name="Text Box 4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4" name="Text Box 4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5" name="Text Box 4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6" name="Text Box 4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7" name="Text Box 4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8" name="Text Box 4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9" name="Text Box 4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0" name="Text Box 4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1" name="Text Box 4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2" name="Text Box 4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3" name="Text Box 4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4" name="Text Box 4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5" name="Text Box 4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6" name="Text Box 4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7" name="Text Box 4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8" name="Text Box 4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9" name="Text Box 4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0" name="Text Box 4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1" name="Text Box 4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2" name="Text Box 4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3" name="Text Box 4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4" name="Text Box 4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5" name="Text Box 4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6" name="Text Box 4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7" name="Text Box 4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8" name="Text Box 4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9" name="Text Box 4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0" name="Text Box 4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1" name="Text Box 4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2" name="Text Box 4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3" name="Text Box 4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4" name="Text Box 4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5" name="Text Box 4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6" name="Text Box 4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7" name="Text Box 4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8" name="Text Box 4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9" name="Text Box 4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0" name="Text Box 4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1" name="Text Box 4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2" name="Text Box 4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3" name="Text Box 4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4" name="Text Box 4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5" name="Text Box 4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6" name="Text Box 4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7" name="Text Box 4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8" name="Text Box 4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9" name="Text Box 4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0" name="Text Box 4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1" name="Text Box 4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2" name="Text Box 4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3" name="Text Box 4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4" name="Text Box 4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5" name="Text Box 4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6" name="Text Box 4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7" name="Text Box 4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8" name="Text Box 4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9" name="Text Box 4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0" name="Text Box 4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1" name="Text Box 5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2" name="Text Box 5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3" name="Text Box 5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4" name="Text Box 5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5" name="Text Box 5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6" name="Text Box 5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7" name="Text Box 5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8" name="Text Box 5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9" name="Text Box 5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0" name="Text Box 5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1" name="Text Box 5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2" name="Text Box 5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3" name="Text Box 8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4" name="Text Box 8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5" name="Text Box 8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6" name="Text Box 8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7" name="Text Box 8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8" name="Text Box 8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19" name="Text Box 8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0" name="Text Box 8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1" name="Text Box 8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2" name="Text Box 8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3" name="Text Box 8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4" name="Text Box 8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5" name="Text Box 8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6" name="Text Box 8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7" name="Text Box 8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8" name="Text Box 8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29" name="Text Box 8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0" name="Text Box 8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1" name="Text Box 8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2" name="Text Box 8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3" name="Text Box 8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4" name="Text Box 8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5" name="Text Box 8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6" name="Text Box 8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7" name="Text Box 8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8" name="Text Box 8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39" name="Text Box 8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0" name="Text Box 8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1" name="Text Box 8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2" name="Text Box 8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3" name="Text Box 8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4" name="Text Box 8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5" name="Text Box 8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6" name="Text Box 8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7" name="Text Box 8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8" name="Text Box 8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49" name="Text Box 8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0" name="Text Box 8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1" name="Text Box 8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2" name="Text Box 8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3" name="Text Box 8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4" name="Text Box 8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5" name="Text Box 8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6" name="Text Box 8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7" name="Text Box 8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8" name="Text Box 8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9" name="Text Box 8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0" name="Text Box 8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1" name="Text Box 8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2" name="Text Box 8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3" name="Text Box 8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4" name="Text Box 8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5" name="Text Box 9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6" name="Text Box 9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7" name="Text Box 9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8" name="Text Box 9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9" name="Text Box 9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0" name="Text Box 9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1" name="Text Box 9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2" name="Text Box 9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3" name="Text Box 9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4" name="Text Box 9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5" name="Text Box 9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6" name="Text Box 9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7" name="Text Box 9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8" name="Text Box 9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9" name="Text Box 9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0" name="Text Box 9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1" name="Text Box 91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2" name="Text Box 91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3" name="Text Box 91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4" name="Text Box 91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5" name="Text Box 92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6" name="Text Box 92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7" name="Text Box 92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8" name="Text Box 92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9" name="Text Box 92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0" name="Text Box 92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1" name="Text Box 92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2" name="Text Box 92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3" name="Text Box 92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4" name="Text Box 92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5" name="Text Box 93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6" name="Text Box 93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7" name="Text Box 93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8" name="Text Box 93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9" name="Text Box 93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0" name="Text Box 93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1" name="Text Box 93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2" name="Text Box 93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3" name="Text Box 93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4" name="Text Box 93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5" name="Text Box 94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6" name="Text Box 94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7" name="Text Box 94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8" name="Text Box 94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9" name="Text Box 94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0" name="Text Box 94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1" name="Text Box 94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2" name="Text Box 94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3" name="Text Box 94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4" name="Text Box 94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5" name="Text Box 95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6" name="Text Box 95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7" name="Text Box 95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8" name="Text Box 95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9" name="Text Box 95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0" name="Text Box 95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1" name="Text Box 95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2" name="Text Box 95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3" name="Text Box 95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4" name="Text Box 95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5" name="Text Box 96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6" name="Text Box 96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7" name="Text Box 96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8" name="Text Box 96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9" name="Text Box 96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0" name="Text Box 96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1" name="Text Box 96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2" name="Text Box 96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3" name="Text Box 96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4" name="Text Box 96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5" name="Text Box 97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6" name="Text Box 97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7" name="Text Box 97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8" name="Text Box 97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39" name="Text Box 97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0" name="Text Box 97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1" name="Text Box 97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2" name="Text Box 97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3" name="Text Box 97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4" name="Text Box 97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5" name="Text Box 98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6" name="Text Box 98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7" name="Text Box 98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8" name="Text Box 98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49" name="Text Box 98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0" name="Text Box 98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1" name="Text Box 98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2" name="Text Box 98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3" name="Text Box 98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4" name="Text Box 98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5" name="Text Box 99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6" name="Text Box 99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7" name="Text Box 99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8" name="Text Box 99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59" name="Text Box 99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0" name="Text Box 99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1" name="Text Box 99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2" name="Text Box 99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3" name="Text Box 99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4" name="Text Box 99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5" name="Text Box 100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6" name="Text Box 100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7" name="Text Box 100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8" name="Text Box 100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69" name="Text Box 100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0" name="Text Box 100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1" name="Text Box 1006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2" name="Text Box 1007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3" name="Text Box 1008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4" name="Text Box 1009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5" name="Text Box 1010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6" name="Text Box 1011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7" name="Text Box 1012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8" name="Text Box 1013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79" name="Text Box 1014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80" name="Text Box 1015"/>
        <xdr:cNvSpPr txBox="1">
          <a:spLocks noChangeArrowheads="1"/>
        </xdr:cNvSpPr>
      </xdr:nvSpPr>
      <xdr:spPr>
        <a:xfrm>
          <a:off x="361950" y="323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" name="Text Box 1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" name="Text Box 1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" name="Text Box 1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" name="Text Box 1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" name="Text Box 1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" name="Text Box 1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" name="Text Box 1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" name="Text Box 1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" name="Text Box 1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" name="Text Box 1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" name="Text Box 1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" name="Text Box 1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" name="Text Box 1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" name="Text Box 1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" name="Text Box 1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" name="Text Box 1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" name="Text Box 1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" name="Text Box 1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" name="Text Box 1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" name="Text Box 1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" name="Text Box 1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" name="Text Box 1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" name="Text Box 1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" name="Text Box 1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" name="Text Box 1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" name="Text Box 1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" name="Text Box 1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" name="Text Box 1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" name="Text Box 1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" name="Text Box 1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" name="Text Box 1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" name="Text Box 2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" name="Text Box 2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" name="Text Box 2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" name="Text Box 2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" name="Text Box 2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" name="Text Box 2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" name="Text Box 2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" name="Text Box 2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" name="Text Box 2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" name="Text Box 2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" name="Text Box 2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" name="Text Box 2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" name="Text Box 2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" name="Text Box 2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" name="Text Box 2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" name="Text Box 2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" name="Text Box 2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" name="Text Box 2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" name="Text Box 2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" name="Text Box 2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" name="Text Box 2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" name="Text Box 2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" name="Text Box 2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" name="Text Box 2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" name="Text Box 2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" name="Text Box 2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" name="Text Box 2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" name="Text Box 2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" name="Text Box 2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" name="Text Box 2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" name="Text Box 2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" name="Text Box 2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" name="Text Box 2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" name="Text Box 2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" name="Text Box 2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7" name="Text Box 2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8" name="Text Box 2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9" name="Text Box 2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0" name="Text Box 2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1" name="Text Box 2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2" name="Text Box 2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3" name="Text Box 2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4" name="Text Box 2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5" name="Text Box 2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6" name="Text Box 2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7" name="Text Box 2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8" name="Text Box 2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79" name="Text Box 2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0" name="Text Box 2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1" name="Text Box 2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2" name="Text Box 2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3" name="Text Box 2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4" name="Text Box 2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5" name="Text Box 2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6" name="Text Box 2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7" name="Text Box 2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8" name="Text Box 2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89" name="Text Box 2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0" name="Text Box 2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1" name="Text Box 2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2" name="Text Box 2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3" name="Text Box 2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4" name="Text Box 2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5" name="Text Box 2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6" name="Text Box 2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7" name="Text Box 2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8" name="Text Box 2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99" name="Text Box 2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0" name="Text Box 2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1" name="Text Box 2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2" name="Text Box 2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3" name="Text Box 2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4" name="Text Box 2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5" name="Text Box 2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6" name="Text Box 2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7" name="Text Box 2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8" name="Text Box 2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09" name="Text Box 2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0" name="Text Box 2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1" name="Text Box 2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2" name="Text Box 2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3" name="Text Box 2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4" name="Text Box 2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5" name="Text Box 2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6" name="Text Box 2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7" name="Text Box 2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8" name="Text Box 2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19" name="Text Box 2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0" name="Text Box 2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1" name="Text Box 2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2" name="Text Box 2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3" name="Text Box 2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4" name="Text Box 2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5" name="Text Box 2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6" name="Text Box 2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7" name="Text Box 2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8" name="Text Box 2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29" name="Text Box 2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0" name="Text Box 2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1" name="Text Box 2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2" name="Text Box 3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3" name="Text Box 3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4" name="Text Box 3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5" name="Text Box 3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6" name="Text Box 3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7" name="Text Box 3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8" name="Text Box 3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39" name="Text Box 3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0" name="Text Box 3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1" name="Text Box 3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2" name="Text Box 3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3" name="Text Box 3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4" name="Text Box 3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5" name="Text Box 3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6" name="Text Box 3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7" name="Text Box 3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8" name="Text Box 3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49" name="Text Box 3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0" name="Text Box 3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1" name="Text Box 3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2" name="Text Box 3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3" name="Text Box 3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4" name="Text Box 3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5" name="Text Box 3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6" name="Text Box 3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7" name="Text Box 3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8" name="Text Box 3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59" name="Text Box 3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0" name="Text Box 3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1" name="Text Box 3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2" name="Text Box 3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3" name="Text Box 3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4" name="Text Box 3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5" name="Text Box 3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6" name="Text Box 3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7" name="Text Box 3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8" name="Text Box 3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69" name="Text Box 3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0" name="Text Box 3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1" name="Text Box 3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2" name="Text Box 3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3" name="Text Box 3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4" name="Text Box 3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5" name="Text Box 3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6" name="Text Box 3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7" name="Text Box 3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8" name="Text Box 3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79" name="Text Box 3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0" name="Text Box 3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1" name="Text Box 3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2" name="Text Box 3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3" name="Text Box 3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4" name="Text Box 3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5" name="Text Box 3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6" name="Text Box 3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7" name="Text Box 3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8" name="Text Box 3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89" name="Text Box 3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0" name="Text Box 3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1" name="Text Box 3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2" name="Text Box 3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3" name="Text Box 3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4" name="Text Box 3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5" name="Text Box 3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6" name="Text Box 3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7" name="Text Box 3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8" name="Text Box 3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199" name="Text Box 3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0" name="Text Box 3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1" name="Text Box 3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2" name="Text Box 3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3" name="Text Box 3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4" name="Text Box 3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5" name="Text Box 3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6" name="Text Box 3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7" name="Text Box 3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8" name="Text Box 3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09" name="Text Box 3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0" name="Text Box 3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1" name="Text Box 3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2" name="Text Box 3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3" name="Text Box 3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4" name="Text Box 3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5" name="Text Box 3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6" name="Text Box 3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7" name="Text Box 3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8" name="Text Box 3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19" name="Text Box 3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0" name="Text Box 3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1" name="Text Box 3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2" name="Text Box 3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3" name="Text Box 3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4" name="Text Box 3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5" name="Text Box 3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6" name="Text Box 3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7" name="Text Box 3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8" name="Text Box 3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29" name="Text Box 3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0" name="Text Box 3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1" name="Text Box 3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2" name="Text Box 4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3" name="Text Box 4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4" name="Text Box 4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5" name="Text Box 4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6" name="Text Box 4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7" name="Text Box 4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8" name="Text Box 4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39" name="Text Box 4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0" name="Text Box 4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1" name="Text Box 4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2" name="Text Box 4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3" name="Text Box 4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4" name="Text Box 4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5" name="Text Box 4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6" name="Text Box 4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7" name="Text Box 4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8" name="Text Box 4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49" name="Text Box 4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0" name="Text Box 4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1" name="Text Box 4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2" name="Text Box 4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3" name="Text Box 4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4" name="Text Box 4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5" name="Text Box 4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6" name="Text Box 4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7" name="Text Box 4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8" name="Text Box 4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59" name="Text Box 4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0" name="Text Box 4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1" name="Text Box 4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2" name="Text Box 4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3" name="Text Box 4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4" name="Text Box 4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5" name="Text Box 4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6" name="Text Box 4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7" name="Text Box 4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8" name="Text Box 4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69" name="Text Box 4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0" name="Text Box 4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1" name="Text Box 4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2" name="Text Box 4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3" name="Text Box 4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4" name="Text Box 4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5" name="Text Box 4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6" name="Text Box 4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7" name="Text Box 4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8" name="Text Box 4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79" name="Text Box 4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0" name="Text Box 4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1" name="Text Box 4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2" name="Text Box 4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3" name="Text Box 4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4" name="Text Box 4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5" name="Text Box 4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6" name="Text Box 4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7" name="Text Box 4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8" name="Text Box 4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89" name="Text Box 4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0" name="Text Box 4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1" name="Text Box 4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2" name="Text Box 4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3" name="Text Box 4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4" name="Text Box 4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5" name="Text Box 4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6" name="Text Box 4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7" name="Text Box 4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8" name="Text Box 4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299" name="Text Box 4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0" name="Text Box 4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1" name="Text Box 4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2" name="Text Box 4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3" name="Text Box 4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4" name="Text Box 4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5" name="Text Box 4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6" name="Text Box 4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7" name="Text Box 4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8" name="Text Box 4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09" name="Text Box 4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0" name="Text Box 4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1" name="Text Box 4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2" name="Text Box 4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3" name="Text Box 4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4" name="Text Box 4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5" name="Text Box 4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6" name="Text Box 4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7" name="Text Box 4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8" name="Text Box 4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19" name="Text Box 4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0" name="Text Box 4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1" name="Text Box 4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2" name="Text Box 4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3" name="Text Box 4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4" name="Text Box 4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5" name="Text Box 4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6" name="Text Box 4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7" name="Text Box 4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8" name="Text Box 4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29" name="Text Box 4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0" name="Text Box 4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1" name="Text Box 4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2" name="Text Box 5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3" name="Text Box 5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4" name="Text Box 5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5" name="Text Box 5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6" name="Text Box 5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7" name="Text Box 6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8" name="Text Box 6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39" name="Text Box 6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0" name="Text Box 6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1" name="Text Box 6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2" name="Text Box 6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3" name="Text Box 6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4" name="Text Box 6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5" name="Text Box 6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6" name="Text Box 6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7" name="Text Box 6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8" name="Text Box 6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49" name="Text Box 6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0" name="Text Box 6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1" name="Text Box 6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2" name="Text Box 6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3" name="Text Box 6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4" name="Text Box 6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5" name="Text Box 6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6" name="Text Box 6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7" name="Text Box 6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8" name="Text Box 6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59" name="Text Box 6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0" name="Text Box 6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1" name="Text Box 6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2" name="Text Box 6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3" name="Text Box 6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4" name="Text Box 7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5" name="Text Box 7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6" name="Text Box 7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7" name="Text Box 7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8" name="Text Box 7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69" name="Text Box 7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0" name="Text Box 7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1" name="Text Box 7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2" name="Text Box 7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3" name="Text Box 7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4" name="Text Box 7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5" name="Text Box 7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6" name="Text Box 7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7" name="Text Box 7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8" name="Text Box 7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79" name="Text Box 7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0" name="Text Box 7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1" name="Text Box 7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2" name="Text Box 7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3" name="Text Box 7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4" name="Text Box 7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5" name="Text Box 7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6" name="Text Box 7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7" name="Text Box 7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8" name="Text Box 7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89" name="Text Box 7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0" name="Text Box 7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1" name="Text Box 7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2" name="Text Box 7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3" name="Text Box 7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4" name="Text Box 7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5" name="Text Box 7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6" name="Text Box 7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7" name="Text Box 7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8" name="Text Box 7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399" name="Text Box 7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0" name="Text Box 7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1" name="Text Box 7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2" name="Text Box 7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3" name="Text Box 7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4" name="Text Box 7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5" name="Text Box 7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6" name="Text Box 7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7" name="Text Box 7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8" name="Text Box 7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09" name="Text Box 7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0" name="Text Box 7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1" name="Text Box 7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2" name="Text Box 7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3" name="Text Box 7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4" name="Text Box 7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5" name="Text Box 7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6" name="Text Box 7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7" name="Text Box 7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8" name="Text Box 7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19" name="Text Box 7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0" name="Text Box 7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1" name="Text Box 7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2" name="Text Box 7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3" name="Text Box 7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4" name="Text Box 7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5" name="Text Box 7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6" name="Text Box 7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7" name="Text Box 7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8" name="Text Box 7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29" name="Text Box 7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0" name="Text Box 7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1" name="Text Box 7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2" name="Text Box 7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3" name="Text Box 7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4" name="Text Box 7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5" name="Text Box 7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6" name="Text Box 7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7" name="Text Box 7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8" name="Text Box 7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39" name="Text Box 7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0" name="Text Box 7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1" name="Text Box 7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2" name="Text Box 7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3" name="Text Box 7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4" name="Text Box 7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5" name="Text Box 7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6" name="Text Box 7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7" name="Text Box 7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8" name="Text Box 7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49" name="Text Box 7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0" name="Text Box 7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1" name="Text Box 7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2" name="Text Box 7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3" name="Text Box 7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4" name="Text Box 7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5" name="Text Box 7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6" name="Text Box 7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7" name="Text Box 7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8" name="Text Box 7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59" name="Text Box 7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0" name="Text Box 7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1" name="Text Box 7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2" name="Text Box 7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3" name="Text Box 7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4" name="Text Box 8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5" name="Text Box 8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6" name="Text Box 8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7" name="Text Box 8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8" name="Text Box 8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69" name="Text Box 8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0" name="Text Box 8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1" name="Text Box 8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2" name="Text Box 8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3" name="Text Box 8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4" name="Text Box 8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5" name="Text Box 8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6" name="Text Box 8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7" name="Text Box 8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8" name="Text Box 8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79" name="Text Box 8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0" name="Text Box 8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1" name="Text Box 8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2" name="Text Box 8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3" name="Text Box 8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4" name="Text Box 8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5" name="Text Box 8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6" name="Text Box 8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7" name="Text Box 8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8" name="Text Box 8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89" name="Text Box 8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0" name="Text Box 8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1" name="Text Box 8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2" name="Text Box 8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3" name="Text Box 8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4" name="Text Box 8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5" name="Text Box 8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6" name="Text Box 8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7" name="Text Box 8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8" name="Text Box 8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499" name="Text Box 8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0" name="Text Box 8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1" name="Text Box 8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2" name="Text Box 8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3" name="Text Box 8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4" name="Text Box 8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5" name="Text Box 8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6" name="Text Box 8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7" name="Text Box 8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8" name="Text Box 8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09" name="Text Box 8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0" name="Text Box 8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1" name="Text Box 8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2" name="Text Box 8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3" name="Text Box 8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4" name="Text Box 8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5" name="Text Box 8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6" name="Text Box 8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7" name="Text Box 8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8" name="Text Box 8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19" name="Text Box 8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0" name="Text Box 8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1" name="Text Box 8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2" name="Text Box 8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3" name="Text Box 8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4" name="Text Box 8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5" name="Text Box 8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6" name="Text Box 8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7" name="Text Box 8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8" name="Text Box 8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29" name="Text Box 8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0" name="Text Box 8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1" name="Text Box 8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2" name="Text Box 8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3" name="Text Box 8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4" name="Text Box 8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5" name="Text Box 8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6" name="Text Box 8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7" name="Text Box 8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8" name="Text Box 8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39" name="Text Box 8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0" name="Text Box 8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1" name="Text Box 8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2" name="Text Box 8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3" name="Text Box 8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4" name="Text Box 8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5" name="Text Box 8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6" name="Text Box 8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7" name="Text Box 8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8" name="Text Box 8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49" name="Text Box 8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0" name="Text Box 8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1" name="Text Box 8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2" name="Text Box 8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3" name="Text Box 8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4" name="Text Box 8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5" name="Text Box 8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6" name="Text Box 8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7" name="Text Box 8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8" name="Text Box 8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59" name="Text Box 8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0" name="Text Box 8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1" name="Text Box 8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2" name="Text Box 8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3" name="Text Box 8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4" name="Text Box 9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5" name="Text Box 9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6" name="Text Box 9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7" name="Text Box 9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8" name="Text Box 9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69" name="Text Box 9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0" name="Text Box 9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1" name="Text Box 9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2" name="Text Box 9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3" name="Text Box 90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4" name="Text Box 91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5" name="Text Box 91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6" name="Text Box 91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7" name="Text Box 91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8" name="Text Box 91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79" name="Text Box 91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0" name="Text Box 91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1" name="Text Box 91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2" name="Text Box 91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3" name="Text Box 91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4" name="Text Box 92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5" name="Text Box 92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6" name="Text Box 92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7" name="Text Box 92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8" name="Text Box 92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89" name="Text Box 92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0" name="Text Box 92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1" name="Text Box 92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2" name="Text Box 92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3" name="Text Box 92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4" name="Text Box 93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5" name="Text Box 93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6" name="Text Box 93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7" name="Text Box 93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8" name="Text Box 93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599" name="Text Box 93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0" name="Text Box 93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1" name="Text Box 93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2" name="Text Box 93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3" name="Text Box 93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4" name="Text Box 94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5" name="Text Box 94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6" name="Text Box 94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7" name="Text Box 94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8" name="Text Box 94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09" name="Text Box 94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0" name="Text Box 94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1" name="Text Box 94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2" name="Text Box 94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3" name="Text Box 94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4" name="Text Box 95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5" name="Text Box 95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6" name="Text Box 95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7" name="Text Box 95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8" name="Text Box 95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19" name="Text Box 95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0" name="Text Box 95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1" name="Text Box 95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2" name="Text Box 95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3" name="Text Box 95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4" name="Text Box 96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5" name="Text Box 96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6" name="Text Box 96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7" name="Text Box 96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8" name="Text Box 96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29" name="Text Box 96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0" name="Text Box 96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1" name="Text Box 96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2" name="Text Box 96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3" name="Text Box 96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4" name="Text Box 97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5" name="Text Box 97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6" name="Text Box 97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7" name="Text Box 97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8" name="Text Box 97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39" name="Text Box 97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0" name="Text Box 97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1" name="Text Box 97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2" name="Text Box 97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3" name="Text Box 97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4" name="Text Box 98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5" name="Text Box 98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6" name="Text Box 98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7" name="Text Box 98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8" name="Text Box 98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49" name="Text Box 98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0" name="Text Box 98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1" name="Text Box 98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2" name="Text Box 98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3" name="Text Box 98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4" name="Text Box 99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5" name="Text Box 99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6" name="Text Box 99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7" name="Text Box 99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8" name="Text Box 99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59" name="Text Box 99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0" name="Text Box 99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1" name="Text Box 99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2" name="Text Box 99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3" name="Text Box 999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4" name="Text Box 1000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5" name="Text Box 1001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6" name="Text Box 1002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7" name="Text Box 1003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8" name="Text Box 1004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69" name="Text Box 1005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70" name="Text Box 1006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71" name="Text Box 1007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00025"/>
    <xdr:sp fLocksText="0">
      <xdr:nvSpPr>
        <xdr:cNvPr id="672" name="Text Box 1008"/>
        <xdr:cNvSpPr txBox="1">
          <a:spLocks noChangeArrowheads="1"/>
        </xdr:cNvSpPr>
      </xdr:nvSpPr>
      <xdr:spPr>
        <a:xfrm>
          <a:off x="361950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0_%20P_B&#363;vprojekti\P10008_Daugavpils%20ND_Svente\02_T&#257;mes\600_T\P10008_2_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 dati"/>
      <sheetName val="koptame"/>
      <sheetName val="kopsalik"/>
      <sheetName val="1"/>
      <sheetName val="2"/>
      <sheetName val="3"/>
      <sheetName val="4"/>
      <sheetName val="5"/>
    </sheetNames>
    <sheetDataSet>
      <sheetData sheetId="7">
        <row r="21">
          <cell r="M21">
            <v>0</v>
          </cell>
          <cell r="O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2">
      <selection activeCell="L12" sqref="L12"/>
    </sheetView>
  </sheetViews>
  <sheetFormatPr defaultColWidth="9.140625" defaultRowHeight="12.75"/>
  <cols>
    <col min="1" max="1" width="4.8515625" style="5" customWidth="1"/>
    <col min="2" max="2" width="5.7109375" style="5" customWidth="1"/>
    <col min="3" max="3" width="34.00390625" style="5" customWidth="1"/>
    <col min="4" max="4" width="9.421875" style="5" customWidth="1"/>
    <col min="5" max="7" width="10.57421875" style="5" customWidth="1"/>
    <col min="8" max="9" width="11.421875" style="5" customWidth="1"/>
    <col min="10" max="10" width="9.28125" style="5" bestFit="1" customWidth="1"/>
    <col min="11" max="16384" width="9.140625" style="5" customWidth="1"/>
  </cols>
  <sheetData>
    <row r="1" spans="1:8" ht="20.25" customHeight="1">
      <c r="A1" s="335" t="s">
        <v>106</v>
      </c>
      <c r="B1" s="335"/>
      <c r="C1" s="335"/>
      <c r="D1" s="335"/>
      <c r="E1" s="335"/>
      <c r="F1" s="335"/>
      <c r="G1" s="335"/>
      <c r="H1" s="335"/>
    </row>
    <row r="2" ht="14.25" customHeight="1">
      <c r="C2" s="8"/>
    </row>
    <row r="3" spans="1:8" s="1" customFormat="1" ht="26.25" customHeight="1">
      <c r="A3" s="331" t="s">
        <v>783</v>
      </c>
      <c r="B3" s="332"/>
      <c r="C3" s="332"/>
      <c r="D3" s="332"/>
      <c r="E3" s="332"/>
      <c r="F3" s="332"/>
      <c r="G3" s="332"/>
      <c r="H3" s="332"/>
    </row>
    <row r="4" s="1" customFormat="1" ht="12.75">
      <c r="A4" s="42" t="s">
        <v>126</v>
      </c>
    </row>
    <row r="5" s="1" customFormat="1" ht="12.75">
      <c r="A5" s="1" t="s">
        <v>127</v>
      </c>
    </row>
    <row r="6" s="1" customFormat="1" ht="12.75">
      <c r="A6" s="169" t="s">
        <v>784</v>
      </c>
    </row>
    <row r="7" spans="1:8" ht="15">
      <c r="A7" s="1"/>
      <c r="C7" s="9"/>
      <c r="G7" s="10" t="s">
        <v>97</v>
      </c>
      <c r="H7" s="11">
        <f>D30</f>
        <v>0</v>
      </c>
    </row>
    <row r="8" spans="3:8" ht="15">
      <c r="C8" s="9"/>
      <c r="G8" s="10" t="s">
        <v>98</v>
      </c>
      <c r="H8" s="11">
        <f>H24</f>
        <v>0</v>
      </c>
    </row>
    <row r="9" ht="13.5" thickBot="1"/>
    <row r="10" spans="1:8" ht="12.75" customHeight="1">
      <c r="A10" s="336" t="s">
        <v>95</v>
      </c>
      <c r="B10" s="339" t="s">
        <v>114</v>
      </c>
      <c r="C10" s="342" t="s">
        <v>99</v>
      </c>
      <c r="D10" s="343" t="s">
        <v>118</v>
      </c>
      <c r="E10" s="346" t="s">
        <v>100</v>
      </c>
      <c r="F10" s="347"/>
      <c r="G10" s="347"/>
      <c r="H10" s="343" t="s">
        <v>101</v>
      </c>
    </row>
    <row r="11" spans="1:8" ht="12.75" customHeight="1">
      <c r="A11" s="337" t="s">
        <v>95</v>
      </c>
      <c r="B11" s="340"/>
      <c r="C11" s="333"/>
      <c r="D11" s="344"/>
      <c r="E11" s="329" t="s">
        <v>102</v>
      </c>
      <c r="F11" s="333" t="s">
        <v>103</v>
      </c>
      <c r="G11" s="333" t="s">
        <v>104</v>
      </c>
      <c r="H11" s="344"/>
    </row>
    <row r="12" spans="1:8" ht="13.5" thickBot="1">
      <c r="A12" s="338"/>
      <c r="B12" s="341"/>
      <c r="C12" s="334"/>
      <c r="D12" s="345"/>
      <c r="E12" s="330"/>
      <c r="F12" s="334"/>
      <c r="G12" s="334"/>
      <c r="H12" s="345"/>
    </row>
    <row r="13" spans="1:8" ht="15.75" thickBot="1">
      <c r="A13" s="12">
        <v>1</v>
      </c>
      <c r="B13" s="13">
        <v>2</v>
      </c>
      <c r="C13" s="43">
        <v>3</v>
      </c>
      <c r="D13" s="44">
        <v>4</v>
      </c>
      <c r="E13" s="57">
        <v>5</v>
      </c>
      <c r="F13" s="43">
        <v>6</v>
      </c>
      <c r="G13" s="43">
        <v>7</v>
      </c>
      <c r="H13" s="44">
        <v>8</v>
      </c>
    </row>
    <row r="14" spans="1:8" ht="12.75">
      <c r="A14" s="69">
        <v>1</v>
      </c>
      <c r="B14" s="191">
        <v>1</v>
      </c>
      <c r="C14" s="192" t="s">
        <v>128</v>
      </c>
      <c r="D14" s="37">
        <v>0</v>
      </c>
      <c r="E14" s="58">
        <v>0</v>
      </c>
      <c r="F14" s="73">
        <v>0</v>
      </c>
      <c r="G14" s="45">
        <v>0</v>
      </c>
      <c r="H14" s="46">
        <v>0</v>
      </c>
    </row>
    <row r="15" spans="1:8" ht="12.75">
      <c r="A15" s="70">
        <v>2</v>
      </c>
      <c r="B15" s="193">
        <v>2</v>
      </c>
      <c r="C15" s="41" t="s">
        <v>129</v>
      </c>
      <c r="D15" s="36">
        <v>0</v>
      </c>
      <c r="E15" s="16">
        <v>0</v>
      </c>
      <c r="F15" s="74">
        <v>0</v>
      </c>
      <c r="G15" s="17">
        <v>0</v>
      </c>
      <c r="H15" s="18">
        <v>0</v>
      </c>
    </row>
    <row r="16" spans="1:8" ht="12.75">
      <c r="A16" s="71">
        <v>3</v>
      </c>
      <c r="B16" s="68">
        <v>3</v>
      </c>
      <c r="C16" s="41" t="s">
        <v>116</v>
      </c>
      <c r="D16" s="36">
        <v>0</v>
      </c>
      <c r="E16" s="16">
        <v>0</v>
      </c>
      <c r="F16" s="74">
        <v>0</v>
      </c>
      <c r="G16" s="17">
        <v>0</v>
      </c>
      <c r="H16" s="18">
        <v>0</v>
      </c>
    </row>
    <row r="17" spans="1:8" ht="12.75">
      <c r="A17" s="70">
        <v>4</v>
      </c>
      <c r="B17" s="193">
        <v>4</v>
      </c>
      <c r="C17" s="41" t="s">
        <v>130</v>
      </c>
      <c r="D17" s="36">
        <v>0</v>
      </c>
      <c r="E17" s="16">
        <v>0</v>
      </c>
      <c r="F17" s="74">
        <v>0</v>
      </c>
      <c r="G17" s="17">
        <v>0</v>
      </c>
      <c r="H17" s="18">
        <v>0</v>
      </c>
    </row>
    <row r="18" spans="1:8" ht="12.75">
      <c r="A18" s="70">
        <v>5</v>
      </c>
      <c r="B18" s="193">
        <v>5</v>
      </c>
      <c r="C18" s="41" t="s">
        <v>411</v>
      </c>
      <c r="D18" s="36">
        <v>0</v>
      </c>
      <c r="E18" s="16">
        <v>0</v>
      </c>
      <c r="F18" s="74">
        <v>0</v>
      </c>
      <c r="G18" s="17">
        <v>0</v>
      </c>
      <c r="H18" s="18">
        <v>0</v>
      </c>
    </row>
    <row r="19" spans="1:8" ht="12.75">
      <c r="A19" s="70">
        <v>6</v>
      </c>
      <c r="B19" s="193">
        <v>6</v>
      </c>
      <c r="C19" s="41" t="s">
        <v>131</v>
      </c>
      <c r="D19" s="36">
        <v>0</v>
      </c>
      <c r="E19" s="16">
        <v>0</v>
      </c>
      <c r="F19" s="74">
        <v>0</v>
      </c>
      <c r="G19" s="17">
        <v>0</v>
      </c>
      <c r="H19" s="18">
        <v>0</v>
      </c>
    </row>
    <row r="20" spans="1:9" s="15" customFormat="1" ht="13.5" customHeight="1">
      <c r="A20" s="70">
        <v>7</v>
      </c>
      <c r="B20" s="193">
        <v>7</v>
      </c>
      <c r="C20" s="41" t="s">
        <v>132</v>
      </c>
      <c r="D20" s="36">
        <v>0</v>
      </c>
      <c r="E20" s="16">
        <v>0</v>
      </c>
      <c r="F20" s="74">
        <v>0</v>
      </c>
      <c r="G20" s="17">
        <v>0</v>
      </c>
      <c r="H20" s="18">
        <v>0</v>
      </c>
      <c r="I20" s="14"/>
    </row>
    <row r="21" spans="1:9" ht="12.75">
      <c r="A21" s="70">
        <v>8</v>
      </c>
      <c r="B21" s="193">
        <v>8</v>
      </c>
      <c r="C21" s="41" t="s">
        <v>133</v>
      </c>
      <c r="D21" s="36">
        <v>0</v>
      </c>
      <c r="E21" s="16">
        <v>0</v>
      </c>
      <c r="F21" s="74">
        <v>0</v>
      </c>
      <c r="G21" s="17">
        <v>0</v>
      </c>
      <c r="H21" s="18">
        <v>0</v>
      </c>
      <c r="I21" s="19"/>
    </row>
    <row r="22" spans="1:10" ht="12.75">
      <c r="A22" s="70">
        <v>9</v>
      </c>
      <c r="B22" s="193">
        <v>9</v>
      </c>
      <c r="C22" s="41" t="s">
        <v>134</v>
      </c>
      <c r="D22" s="36">
        <v>0</v>
      </c>
      <c r="E22" s="16">
        <v>0</v>
      </c>
      <c r="F22" s="74">
        <v>0</v>
      </c>
      <c r="G22" s="17">
        <v>0</v>
      </c>
      <c r="H22" s="18">
        <v>0</v>
      </c>
      <c r="I22" s="19"/>
      <c r="J22" s="19"/>
    </row>
    <row r="23" spans="1:9" ht="12.75">
      <c r="A23" s="70">
        <v>10</v>
      </c>
      <c r="B23" s="193">
        <v>10</v>
      </c>
      <c r="C23" s="41" t="s">
        <v>135</v>
      </c>
      <c r="D23" s="36">
        <v>0</v>
      </c>
      <c r="E23" s="16">
        <v>0</v>
      </c>
      <c r="F23" s="74">
        <v>0</v>
      </c>
      <c r="G23" s="17">
        <v>0</v>
      </c>
      <c r="H23" s="18">
        <v>0</v>
      </c>
      <c r="I23" s="19"/>
    </row>
    <row r="24" spans="1:8" ht="12.75">
      <c r="A24" s="171">
        <v>11</v>
      </c>
      <c r="B24" s="193">
        <v>11</v>
      </c>
      <c r="C24" s="41" t="s">
        <v>136</v>
      </c>
      <c r="D24" s="172">
        <f>'[1]5'!O21</f>
        <v>0</v>
      </c>
      <c r="E24" s="173">
        <v>0</v>
      </c>
      <c r="F24" s="174">
        <f>'[1]5'!M21</f>
        <v>0</v>
      </c>
      <c r="G24" s="175">
        <v>0</v>
      </c>
      <c r="H24" s="176">
        <v>0</v>
      </c>
    </row>
    <row r="25" spans="1:8" ht="13.5" thickBot="1">
      <c r="A25" s="170">
        <v>12</v>
      </c>
      <c r="B25" s="194">
        <v>12</v>
      </c>
      <c r="C25" s="195" t="s">
        <v>111</v>
      </c>
      <c r="D25" s="38">
        <v>0</v>
      </c>
      <c r="E25" s="59">
        <v>0</v>
      </c>
      <c r="F25" s="47">
        <v>0</v>
      </c>
      <c r="G25" s="48">
        <v>0</v>
      </c>
      <c r="H25" s="49">
        <v>0</v>
      </c>
    </row>
    <row r="26" spans="1:8" ht="15.75" customHeight="1" thickBot="1">
      <c r="A26" s="61"/>
      <c r="B26" s="62"/>
      <c r="C26" s="63" t="s">
        <v>105</v>
      </c>
      <c r="D26" s="64">
        <f>SUM(D14:D25)</f>
        <v>0</v>
      </c>
      <c r="E26" s="60">
        <f>SUM(E20:E24)</f>
        <v>0</v>
      </c>
      <c r="F26" s="51">
        <f>SUM(F20:F24)</f>
        <v>0</v>
      </c>
      <c r="G26" s="51">
        <f>SUM(G20:G24)</f>
        <v>0</v>
      </c>
      <c r="H26" s="50">
        <f>SUM(H20:H24)</f>
        <v>0</v>
      </c>
    </row>
    <row r="27" spans="1:8" ht="27" thickBot="1">
      <c r="A27" s="22"/>
      <c r="B27" s="23"/>
      <c r="C27" s="39" t="s">
        <v>119</v>
      </c>
      <c r="D27" s="52">
        <f>D26*0%</f>
        <v>0</v>
      </c>
      <c r="E27" s="53"/>
      <c r="F27" s="53"/>
      <c r="G27" s="53"/>
      <c r="H27" s="54"/>
    </row>
    <row r="28" spans="1:8" ht="15" thickBot="1">
      <c r="A28" s="61"/>
      <c r="B28" s="62"/>
      <c r="C28" s="310" t="s">
        <v>787</v>
      </c>
      <c r="D28" s="52">
        <f>D26*0%</f>
        <v>0</v>
      </c>
      <c r="E28" s="53"/>
      <c r="F28" s="53"/>
      <c r="G28" s="53"/>
      <c r="H28" s="54"/>
    </row>
    <row r="29" spans="1:8" ht="27" thickBot="1">
      <c r="A29" s="61"/>
      <c r="B29" s="62"/>
      <c r="C29" s="310" t="s">
        <v>788</v>
      </c>
      <c r="D29" s="52">
        <f>E26*0%</f>
        <v>0</v>
      </c>
      <c r="E29" s="53"/>
      <c r="F29" s="53"/>
      <c r="G29" s="53"/>
      <c r="H29" s="54"/>
    </row>
    <row r="30" spans="1:8" ht="15.75" thickBot="1">
      <c r="A30" s="20"/>
      <c r="B30" s="21"/>
      <c r="C30" s="55" t="s">
        <v>117</v>
      </c>
      <c r="D30" s="56">
        <f>SUM(D26:D27)</f>
        <v>0</v>
      </c>
      <c r="E30" s="1"/>
      <c r="F30" s="1"/>
      <c r="G30" s="1"/>
      <c r="H30" s="1"/>
    </row>
    <row r="33" ht="12.75">
      <c r="D33" s="24"/>
    </row>
  </sheetData>
  <sheetProtection/>
  <mergeCells count="11">
    <mergeCell ref="A1:H1"/>
    <mergeCell ref="A10:A12"/>
    <mergeCell ref="B10:B12"/>
    <mergeCell ref="C10:C12"/>
    <mergeCell ref="D10:D12"/>
    <mergeCell ref="E10:G10"/>
    <mergeCell ref="H10:H12"/>
    <mergeCell ref="E11:E12"/>
    <mergeCell ref="A3:H3"/>
    <mergeCell ref="F11:F12"/>
    <mergeCell ref="G11:G12"/>
  </mergeCells>
  <conditionalFormatting sqref="C35:C60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1.141732283464567" right="0.5905511811023623" top="0.9055118110236221" bottom="0.6299212598425197" header="0.5118110236220472" footer="0.2362204724409449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49.140625" style="1" customWidth="1"/>
    <col min="3" max="3" width="15.421875" style="2" customWidth="1"/>
    <col min="4" max="4" width="7.00390625" style="2" customWidth="1"/>
    <col min="5" max="5" width="7.421875" style="1" customWidth="1"/>
    <col min="6" max="6" width="10.28125" style="1" customWidth="1"/>
    <col min="7" max="12" width="9.57421875" style="1" customWidth="1"/>
    <col min="13" max="14" width="9.57421875" style="1" hidden="1" customWidth="1" outlineLevel="1"/>
    <col min="15" max="15" width="9.57421875" style="1" customWidth="1" collapsed="1"/>
    <col min="16" max="19" width="9.57421875" style="1" customWidth="1"/>
    <col min="20" max="21" width="9.57421875" style="1" hidden="1" customWidth="1" outlineLevel="1"/>
    <col min="22" max="22" width="9.57421875" style="1" customWidth="1" collapsed="1"/>
    <col min="23" max="26" width="9.57421875" style="1" customWidth="1"/>
    <col min="27" max="28" width="9.57421875" style="1" hidden="1" customWidth="1" outlineLevel="1"/>
    <col min="29" max="29" width="9.57421875" style="1" customWidth="1" collapsed="1"/>
    <col min="30" max="16384" width="9.57421875" style="1" customWidth="1"/>
  </cols>
  <sheetData>
    <row r="1" spans="1:5" ht="17.25">
      <c r="A1" s="348" t="s">
        <v>73</v>
      </c>
      <c r="B1" s="348"/>
      <c r="C1" s="348"/>
      <c r="D1" s="348"/>
      <c r="E1" s="348"/>
    </row>
    <row r="2" spans="1:5" ht="16.5" customHeight="1">
      <c r="A2" s="349" t="s">
        <v>134</v>
      </c>
      <c r="B2" s="349"/>
      <c r="C2" s="349"/>
      <c r="D2" s="349"/>
      <c r="E2" s="349"/>
    </row>
    <row r="3" spans="1:5" ht="4.5" customHeight="1">
      <c r="A3" s="4"/>
      <c r="B3" s="4"/>
      <c r="C3" s="4"/>
      <c r="D3" s="4"/>
      <c r="E3" s="4"/>
    </row>
    <row r="4" spans="1:5" ht="51.75" customHeight="1">
      <c r="A4" s="331" t="s">
        <v>783</v>
      </c>
      <c r="B4" s="350"/>
      <c r="C4" s="350"/>
      <c r="D4" s="350"/>
      <c r="E4" s="350"/>
    </row>
    <row r="5" spans="1:4" ht="15.75" customHeight="1">
      <c r="A5" s="42" t="s">
        <v>126</v>
      </c>
      <c r="D5" s="1"/>
    </row>
    <row r="6" spans="1:4" ht="12.75" customHeight="1">
      <c r="A6" s="1" t="s">
        <v>127</v>
      </c>
      <c r="D6" s="1"/>
    </row>
    <row r="7" spans="1:4" ht="12.75">
      <c r="A7" s="169" t="s">
        <v>785</v>
      </c>
      <c r="D7" s="1"/>
    </row>
    <row r="8" ht="13.5" thickBot="1"/>
    <row r="9" spans="1:5" ht="90.75" customHeight="1" thickBot="1">
      <c r="A9" s="26" t="s">
        <v>95</v>
      </c>
      <c r="B9" s="27" t="s">
        <v>92</v>
      </c>
      <c r="C9" s="109" t="s">
        <v>348</v>
      </c>
      <c r="D9" s="28" t="s">
        <v>93</v>
      </c>
      <c r="E9" s="29" t="s">
        <v>94</v>
      </c>
    </row>
    <row r="10" spans="1:5" ht="13.5" hidden="1" thickBot="1">
      <c r="A10" s="30"/>
      <c r="B10" s="31"/>
      <c r="C10" s="31"/>
      <c r="D10" s="31"/>
      <c r="E10" s="32"/>
    </row>
    <row r="11" spans="1:5" ht="15.75" thickBot="1">
      <c r="A11" s="33">
        <v>1</v>
      </c>
      <c r="B11" s="34">
        <v>2</v>
      </c>
      <c r="C11" s="34">
        <v>3</v>
      </c>
      <c r="D11" s="34">
        <v>4</v>
      </c>
      <c r="E11" s="35">
        <v>5</v>
      </c>
    </row>
    <row r="12" spans="1:5" s="3" customFormat="1" ht="15">
      <c r="A12" s="270"/>
      <c r="B12" s="154" t="s">
        <v>1</v>
      </c>
      <c r="C12" s="271"/>
      <c r="D12" s="93"/>
      <c r="E12" s="272"/>
    </row>
    <row r="13" spans="1:5" s="6" customFormat="1" ht="27.75">
      <c r="A13" s="155">
        <v>1</v>
      </c>
      <c r="B13" s="146" t="s">
        <v>2</v>
      </c>
      <c r="C13" s="148"/>
      <c r="D13" s="148" t="s">
        <v>301</v>
      </c>
      <c r="E13" s="143">
        <v>1</v>
      </c>
    </row>
    <row r="14" spans="1:5" s="6" customFormat="1" ht="15">
      <c r="A14" s="155"/>
      <c r="B14" s="147" t="s">
        <v>693</v>
      </c>
      <c r="C14" s="148" t="s">
        <v>694</v>
      </c>
      <c r="D14" s="148" t="s">
        <v>112</v>
      </c>
      <c r="E14" s="143">
        <v>1</v>
      </c>
    </row>
    <row r="15" spans="1:5" ht="28.5">
      <c r="A15" s="155"/>
      <c r="B15" s="147" t="s">
        <v>3</v>
      </c>
      <c r="C15" s="148" t="s">
        <v>4</v>
      </c>
      <c r="D15" s="148" t="s">
        <v>112</v>
      </c>
      <c r="E15" s="143">
        <v>1</v>
      </c>
    </row>
    <row r="16" spans="1:5" ht="28.5">
      <c r="A16" s="155"/>
      <c r="B16" s="147" t="s">
        <v>695</v>
      </c>
      <c r="C16" s="148" t="s">
        <v>696</v>
      </c>
      <c r="D16" s="148" t="s">
        <v>112</v>
      </c>
      <c r="E16" s="143">
        <v>1</v>
      </c>
    </row>
    <row r="17" spans="1:5" ht="28.5">
      <c r="A17" s="155"/>
      <c r="B17" s="147" t="s">
        <v>697</v>
      </c>
      <c r="C17" s="148" t="s">
        <v>698</v>
      </c>
      <c r="D17" s="148" t="s">
        <v>112</v>
      </c>
      <c r="E17" s="143">
        <v>1</v>
      </c>
    </row>
    <row r="18" spans="1:5" ht="28.5">
      <c r="A18" s="155"/>
      <c r="B18" s="147" t="s">
        <v>11</v>
      </c>
      <c r="C18" s="148" t="s">
        <v>12</v>
      </c>
      <c r="D18" s="148" t="s">
        <v>112</v>
      </c>
      <c r="E18" s="143">
        <v>3</v>
      </c>
    </row>
    <row r="19" spans="1:5" ht="28.5">
      <c r="A19" s="155"/>
      <c r="B19" s="147" t="s">
        <v>5</v>
      </c>
      <c r="C19" s="148" t="s">
        <v>6</v>
      </c>
      <c r="D19" s="148" t="s">
        <v>112</v>
      </c>
      <c r="E19" s="143">
        <v>4</v>
      </c>
    </row>
    <row r="20" spans="1:5" ht="28.5">
      <c r="A20" s="155"/>
      <c r="B20" s="147" t="s">
        <v>7</v>
      </c>
      <c r="C20" s="148" t="s">
        <v>8</v>
      </c>
      <c r="D20" s="148" t="s">
        <v>112</v>
      </c>
      <c r="E20" s="143">
        <v>7</v>
      </c>
    </row>
    <row r="21" spans="1:5" ht="27">
      <c r="A21" s="155"/>
      <c r="B21" s="147" t="s">
        <v>13</v>
      </c>
      <c r="C21" s="148" t="s">
        <v>14</v>
      </c>
      <c r="D21" s="148" t="s">
        <v>112</v>
      </c>
      <c r="E21" s="143">
        <v>1</v>
      </c>
    </row>
    <row r="22" spans="1:5" ht="27">
      <c r="A22" s="155"/>
      <c r="B22" s="147" t="s">
        <v>9</v>
      </c>
      <c r="C22" s="148" t="s">
        <v>10</v>
      </c>
      <c r="D22" s="148" t="s">
        <v>112</v>
      </c>
      <c r="E22" s="143">
        <v>7</v>
      </c>
    </row>
    <row r="23" spans="1:5" ht="39.75">
      <c r="A23" s="273"/>
      <c r="B23" s="147" t="s">
        <v>699</v>
      </c>
      <c r="C23" s="148" t="s">
        <v>700</v>
      </c>
      <c r="D23" s="148" t="s">
        <v>112</v>
      </c>
      <c r="E23" s="143">
        <v>2</v>
      </c>
    </row>
    <row r="24" spans="1:5" ht="27">
      <c r="A24" s="274"/>
      <c r="B24" s="84" t="s">
        <v>701</v>
      </c>
      <c r="C24" s="190" t="s">
        <v>702</v>
      </c>
      <c r="D24" s="95" t="s">
        <v>112</v>
      </c>
      <c r="E24" s="143">
        <v>1</v>
      </c>
    </row>
    <row r="25" spans="1:5" ht="14.25">
      <c r="A25" s="155"/>
      <c r="B25" s="147" t="s">
        <v>703</v>
      </c>
      <c r="C25" s="148"/>
      <c r="D25" s="148" t="s">
        <v>301</v>
      </c>
      <c r="E25" s="143">
        <v>2</v>
      </c>
    </row>
    <row r="26" spans="1:5" ht="14.25">
      <c r="A26" s="274"/>
      <c r="B26" s="84" t="s">
        <v>704</v>
      </c>
      <c r="C26" s="95" t="s">
        <v>705</v>
      </c>
      <c r="D26" s="148" t="s">
        <v>112</v>
      </c>
      <c r="E26" s="143">
        <v>2</v>
      </c>
    </row>
    <row r="27" spans="1:5" ht="27.75">
      <c r="A27" s="155">
        <v>2</v>
      </c>
      <c r="B27" s="146" t="s">
        <v>706</v>
      </c>
      <c r="C27" s="148"/>
      <c r="D27" s="148" t="s">
        <v>301</v>
      </c>
      <c r="E27" s="143">
        <v>1</v>
      </c>
    </row>
    <row r="28" spans="1:5" ht="14.25">
      <c r="A28" s="155"/>
      <c r="B28" s="147" t="s">
        <v>707</v>
      </c>
      <c r="C28" s="148" t="s">
        <v>708</v>
      </c>
      <c r="D28" s="148" t="s">
        <v>112</v>
      </c>
      <c r="E28" s="143">
        <v>1</v>
      </c>
    </row>
    <row r="29" spans="1:5" ht="15" thickBot="1">
      <c r="A29" s="156"/>
      <c r="B29" s="149" t="s">
        <v>709</v>
      </c>
      <c r="C29" s="150" t="s">
        <v>710</v>
      </c>
      <c r="D29" s="150" t="s">
        <v>112</v>
      </c>
      <c r="E29" s="159">
        <v>5</v>
      </c>
    </row>
    <row r="30" spans="1:5" ht="15">
      <c r="A30" s="275"/>
      <c r="B30" s="151" t="s">
        <v>15</v>
      </c>
      <c r="C30" s="115"/>
      <c r="D30" s="115"/>
      <c r="E30" s="276"/>
    </row>
    <row r="31" spans="1:5" ht="25.5">
      <c r="A31" s="155">
        <v>3</v>
      </c>
      <c r="B31" s="147" t="s">
        <v>16</v>
      </c>
      <c r="C31" s="116"/>
      <c r="D31" s="148" t="s">
        <v>112</v>
      </c>
      <c r="E31" s="262">
        <v>4</v>
      </c>
    </row>
    <row r="32" spans="1:5" ht="25.5">
      <c r="A32" s="155">
        <v>4</v>
      </c>
      <c r="B32" s="147" t="s">
        <v>17</v>
      </c>
      <c r="C32" s="116"/>
      <c r="D32" s="148" t="s">
        <v>112</v>
      </c>
      <c r="E32" s="262">
        <v>3</v>
      </c>
    </row>
    <row r="33" spans="1:5" ht="26.25" thickBot="1">
      <c r="A33" s="157">
        <v>5</v>
      </c>
      <c r="B33" s="152" t="s">
        <v>18</v>
      </c>
      <c r="C33" s="153"/>
      <c r="D33" s="153" t="s">
        <v>112</v>
      </c>
      <c r="E33" s="269">
        <v>14</v>
      </c>
    </row>
    <row r="34" spans="1:5" ht="15">
      <c r="A34" s="277"/>
      <c r="B34" s="154" t="s">
        <v>19</v>
      </c>
      <c r="C34" s="242"/>
      <c r="D34" s="242"/>
      <c r="E34" s="278"/>
    </row>
    <row r="35" spans="1:5" ht="25.5">
      <c r="A35" s="155">
        <v>6</v>
      </c>
      <c r="B35" s="147" t="s">
        <v>711</v>
      </c>
      <c r="C35" s="148" t="s">
        <v>712</v>
      </c>
      <c r="D35" s="148" t="s">
        <v>112</v>
      </c>
      <c r="E35" s="143">
        <v>10</v>
      </c>
    </row>
    <row r="36" spans="1:5" ht="25.5">
      <c r="A36" s="155">
        <v>7</v>
      </c>
      <c r="B36" s="147" t="s">
        <v>713</v>
      </c>
      <c r="C36" s="148" t="s">
        <v>714</v>
      </c>
      <c r="D36" s="148" t="s">
        <v>112</v>
      </c>
      <c r="E36" s="143">
        <v>6</v>
      </c>
    </row>
    <row r="37" spans="1:5" ht="25.5">
      <c r="A37" s="155">
        <v>8</v>
      </c>
      <c r="B37" s="147" t="s">
        <v>715</v>
      </c>
      <c r="C37" s="148" t="s">
        <v>716</v>
      </c>
      <c r="D37" s="148" t="s">
        <v>112</v>
      </c>
      <c r="E37" s="143">
        <v>3</v>
      </c>
    </row>
    <row r="38" spans="1:5" ht="25.5">
      <c r="A38" s="155">
        <v>9</v>
      </c>
      <c r="B38" s="147" t="s">
        <v>717</v>
      </c>
      <c r="C38" s="148" t="s">
        <v>718</v>
      </c>
      <c r="D38" s="148" t="s">
        <v>112</v>
      </c>
      <c r="E38" s="143">
        <v>2</v>
      </c>
    </row>
    <row r="39" spans="1:5" ht="25.5">
      <c r="A39" s="155">
        <v>10</v>
      </c>
      <c r="B39" s="147" t="s">
        <v>719</v>
      </c>
      <c r="C39" s="148" t="s">
        <v>720</v>
      </c>
      <c r="D39" s="148" t="s">
        <v>112</v>
      </c>
      <c r="E39" s="143">
        <v>3</v>
      </c>
    </row>
    <row r="40" spans="1:5" ht="25.5">
      <c r="A40" s="155">
        <v>11</v>
      </c>
      <c r="B40" s="147" t="s">
        <v>721</v>
      </c>
      <c r="C40" s="148" t="s">
        <v>722</v>
      </c>
      <c r="D40" s="148" t="s">
        <v>112</v>
      </c>
      <c r="E40" s="143">
        <v>4</v>
      </c>
    </row>
    <row r="41" spans="1:5" ht="25.5">
      <c r="A41" s="155">
        <v>12</v>
      </c>
      <c r="B41" s="147" t="s">
        <v>723</v>
      </c>
      <c r="C41" s="148" t="s">
        <v>724</v>
      </c>
      <c r="D41" s="148" t="s">
        <v>112</v>
      </c>
      <c r="E41" s="143">
        <v>2</v>
      </c>
    </row>
    <row r="42" spans="1:5" ht="38.25">
      <c r="A42" s="155">
        <v>13</v>
      </c>
      <c r="B42" s="147" t="s">
        <v>725</v>
      </c>
      <c r="C42" s="148" t="s">
        <v>726</v>
      </c>
      <c r="D42" s="148" t="s">
        <v>112</v>
      </c>
      <c r="E42" s="143">
        <v>2</v>
      </c>
    </row>
    <row r="43" spans="1:5" ht="25.5">
      <c r="A43" s="155">
        <v>14</v>
      </c>
      <c r="B43" s="147" t="s">
        <v>20</v>
      </c>
      <c r="C43" s="116"/>
      <c r="D43" s="148" t="s">
        <v>112</v>
      </c>
      <c r="E43" s="143">
        <v>2</v>
      </c>
    </row>
    <row r="44" spans="1:5" ht="25.5">
      <c r="A44" s="155">
        <v>15</v>
      </c>
      <c r="B44" s="147" t="s">
        <v>21</v>
      </c>
      <c r="C44" s="116"/>
      <c r="D44" s="148" t="s">
        <v>112</v>
      </c>
      <c r="E44" s="143">
        <v>2</v>
      </c>
    </row>
    <row r="45" spans="1:5" ht="25.5">
      <c r="A45" s="155">
        <v>16</v>
      </c>
      <c r="B45" s="147" t="s">
        <v>727</v>
      </c>
      <c r="C45" s="116"/>
      <c r="D45" s="148" t="s">
        <v>112</v>
      </c>
      <c r="E45" s="143">
        <v>3</v>
      </c>
    </row>
    <row r="46" spans="1:5" ht="26.25" thickBot="1">
      <c r="A46" s="156">
        <v>17</v>
      </c>
      <c r="B46" s="149" t="s">
        <v>22</v>
      </c>
      <c r="C46" s="117"/>
      <c r="D46" s="150" t="s">
        <v>112</v>
      </c>
      <c r="E46" s="159">
        <v>6</v>
      </c>
    </row>
    <row r="47" spans="1:5" ht="15">
      <c r="A47" s="275"/>
      <c r="B47" s="151" t="s">
        <v>23</v>
      </c>
      <c r="C47" s="115"/>
      <c r="D47" s="115"/>
      <c r="E47" s="279"/>
    </row>
    <row r="48" spans="1:5" ht="12.75">
      <c r="A48" s="155">
        <v>18</v>
      </c>
      <c r="B48" s="147" t="s">
        <v>24</v>
      </c>
      <c r="C48" s="148" t="s">
        <v>25</v>
      </c>
      <c r="D48" s="148" t="s">
        <v>112</v>
      </c>
      <c r="E48" s="143">
        <v>1</v>
      </c>
    </row>
    <row r="49" spans="1:5" ht="12.75">
      <c r="A49" s="155">
        <v>19</v>
      </c>
      <c r="B49" s="147" t="s">
        <v>728</v>
      </c>
      <c r="C49" s="148" t="s">
        <v>729</v>
      </c>
      <c r="D49" s="148" t="s">
        <v>112</v>
      </c>
      <c r="E49" s="143">
        <v>3</v>
      </c>
    </row>
    <row r="50" spans="1:5" ht="12.75">
      <c r="A50" s="155">
        <f>A49+1</f>
        <v>20</v>
      </c>
      <c r="B50" s="147" t="s">
        <v>33</v>
      </c>
      <c r="C50" s="148" t="s">
        <v>34</v>
      </c>
      <c r="D50" s="148" t="s">
        <v>112</v>
      </c>
      <c r="E50" s="143">
        <v>6</v>
      </c>
    </row>
    <row r="51" spans="1:5" ht="12.75">
      <c r="A51" s="155">
        <f>A50+1</f>
        <v>21</v>
      </c>
      <c r="B51" s="147" t="s">
        <v>27</v>
      </c>
      <c r="C51" s="148" t="s">
        <v>28</v>
      </c>
      <c r="D51" s="148" t="s">
        <v>112</v>
      </c>
      <c r="E51" s="143">
        <v>2</v>
      </c>
    </row>
    <row r="52" spans="1:5" ht="12.75">
      <c r="A52" s="155">
        <f>A51+1</f>
        <v>22</v>
      </c>
      <c r="B52" s="147" t="s">
        <v>29</v>
      </c>
      <c r="C52" s="148" t="s">
        <v>730</v>
      </c>
      <c r="D52" s="148" t="s">
        <v>112</v>
      </c>
      <c r="E52" s="143">
        <v>5</v>
      </c>
    </row>
    <row r="53" spans="1:5" ht="12.75">
      <c r="A53" s="155">
        <f>A52+1</f>
        <v>23</v>
      </c>
      <c r="B53" s="147" t="s">
        <v>26</v>
      </c>
      <c r="C53" s="148" t="s">
        <v>30</v>
      </c>
      <c r="D53" s="148" t="s">
        <v>112</v>
      </c>
      <c r="E53" s="143">
        <v>1</v>
      </c>
    </row>
    <row r="54" spans="1:5" ht="12.75">
      <c r="A54" s="155">
        <v>24</v>
      </c>
      <c r="B54" s="147" t="s">
        <v>31</v>
      </c>
      <c r="C54" s="148" t="s">
        <v>32</v>
      </c>
      <c r="D54" s="148" t="s">
        <v>112</v>
      </c>
      <c r="E54" s="143">
        <v>2</v>
      </c>
    </row>
    <row r="55" spans="1:5" ht="12.75">
      <c r="A55" s="155">
        <v>25</v>
      </c>
      <c r="B55" s="147" t="s">
        <v>35</v>
      </c>
      <c r="C55" s="148" t="s">
        <v>36</v>
      </c>
      <c r="D55" s="148" t="s">
        <v>112</v>
      </c>
      <c r="E55" s="143">
        <v>2</v>
      </c>
    </row>
    <row r="56" spans="1:5" ht="12.75">
      <c r="A56" s="155">
        <f>A55+1</f>
        <v>26</v>
      </c>
      <c r="B56" s="147" t="s">
        <v>37</v>
      </c>
      <c r="C56" s="148"/>
      <c r="D56" s="148" t="s">
        <v>112</v>
      </c>
      <c r="E56" s="143">
        <v>5</v>
      </c>
    </row>
    <row r="57" spans="1:5" ht="12.75">
      <c r="A57" s="155">
        <f>A56+1</f>
        <v>27</v>
      </c>
      <c r="B57" s="147" t="s">
        <v>731</v>
      </c>
      <c r="C57" s="148" t="s">
        <v>732</v>
      </c>
      <c r="D57" s="148" t="s">
        <v>112</v>
      </c>
      <c r="E57" s="143">
        <v>3</v>
      </c>
    </row>
    <row r="58" spans="1:5" ht="12.75">
      <c r="A58" s="155">
        <f>A57+1</f>
        <v>28</v>
      </c>
      <c r="B58" s="147" t="s">
        <v>38</v>
      </c>
      <c r="C58" s="148" t="s">
        <v>39</v>
      </c>
      <c r="D58" s="148" t="s">
        <v>112</v>
      </c>
      <c r="E58" s="143">
        <v>1</v>
      </c>
    </row>
    <row r="59" spans="1:5" ht="13.5" thickBot="1">
      <c r="A59" s="157">
        <f>A58+1</f>
        <v>29</v>
      </c>
      <c r="B59" s="152" t="s">
        <v>40</v>
      </c>
      <c r="C59" s="153"/>
      <c r="D59" s="153" t="s">
        <v>301</v>
      </c>
      <c r="E59" s="158">
        <v>1</v>
      </c>
    </row>
    <row r="60" spans="1:5" ht="15">
      <c r="A60" s="277"/>
      <c r="B60" s="154" t="s">
        <v>41</v>
      </c>
      <c r="C60" s="242"/>
      <c r="D60" s="242"/>
      <c r="E60" s="278"/>
    </row>
    <row r="61" spans="1:5" ht="25.5">
      <c r="A61" s="155">
        <f>A59+1</f>
        <v>30</v>
      </c>
      <c r="B61" s="147" t="s">
        <v>42</v>
      </c>
      <c r="C61" s="148" t="s">
        <v>733</v>
      </c>
      <c r="D61" s="148" t="s">
        <v>112</v>
      </c>
      <c r="E61" s="143">
        <v>4</v>
      </c>
    </row>
    <row r="62" spans="1:5" ht="25.5">
      <c r="A62" s="155">
        <f aca="true" t="shared" si="0" ref="A62:A78">A61+1</f>
        <v>31</v>
      </c>
      <c r="B62" s="147" t="s">
        <v>734</v>
      </c>
      <c r="C62" s="148" t="s">
        <v>735</v>
      </c>
      <c r="D62" s="148" t="s">
        <v>112</v>
      </c>
      <c r="E62" s="143">
        <v>6</v>
      </c>
    </row>
    <row r="63" spans="1:5" ht="25.5">
      <c r="A63" s="155">
        <f t="shared" si="0"/>
        <v>32</v>
      </c>
      <c r="B63" s="147" t="s">
        <v>736</v>
      </c>
      <c r="C63" s="148" t="s">
        <v>737</v>
      </c>
      <c r="D63" s="148" t="s">
        <v>112</v>
      </c>
      <c r="E63" s="143">
        <v>2</v>
      </c>
    </row>
    <row r="64" spans="1:5" ht="25.5">
      <c r="A64" s="155">
        <f t="shared" si="0"/>
        <v>33</v>
      </c>
      <c r="B64" s="147" t="s">
        <v>738</v>
      </c>
      <c r="C64" s="148" t="s">
        <v>739</v>
      </c>
      <c r="D64" s="148" t="s">
        <v>112</v>
      </c>
      <c r="E64" s="143">
        <v>2</v>
      </c>
    </row>
    <row r="65" spans="1:5" ht="25.5">
      <c r="A65" s="155">
        <f t="shared" si="0"/>
        <v>34</v>
      </c>
      <c r="B65" s="147" t="s">
        <v>740</v>
      </c>
      <c r="C65" s="148" t="s">
        <v>741</v>
      </c>
      <c r="D65" s="148" t="s">
        <v>112</v>
      </c>
      <c r="E65" s="143">
        <v>2</v>
      </c>
    </row>
    <row r="66" spans="1:5" ht="25.5">
      <c r="A66" s="155">
        <f t="shared" si="0"/>
        <v>35</v>
      </c>
      <c r="B66" s="147" t="s">
        <v>742</v>
      </c>
      <c r="C66" s="148" t="s">
        <v>743</v>
      </c>
      <c r="D66" s="148" t="s">
        <v>96</v>
      </c>
      <c r="E66" s="143">
        <v>43</v>
      </c>
    </row>
    <row r="67" spans="1:5" ht="25.5">
      <c r="A67" s="155">
        <f t="shared" si="0"/>
        <v>36</v>
      </c>
      <c r="B67" s="147" t="s">
        <v>744</v>
      </c>
      <c r="C67" s="148" t="s">
        <v>745</v>
      </c>
      <c r="D67" s="148" t="s">
        <v>112</v>
      </c>
      <c r="E67" s="143">
        <v>22</v>
      </c>
    </row>
    <row r="68" spans="1:5" ht="25.5">
      <c r="A68" s="155">
        <f t="shared" si="0"/>
        <v>37</v>
      </c>
      <c r="B68" s="147" t="s">
        <v>746</v>
      </c>
      <c r="C68" s="148" t="s">
        <v>747</v>
      </c>
      <c r="D68" s="148" t="s">
        <v>96</v>
      </c>
      <c r="E68" s="143">
        <v>350</v>
      </c>
    </row>
    <row r="69" spans="1:5" ht="27.75" customHeight="1">
      <c r="A69" s="155">
        <f t="shared" si="0"/>
        <v>38</v>
      </c>
      <c r="B69" s="147" t="s">
        <v>43</v>
      </c>
      <c r="C69" s="148" t="s">
        <v>748</v>
      </c>
      <c r="D69" s="148" t="s">
        <v>96</v>
      </c>
      <c r="E69" s="143">
        <v>200</v>
      </c>
    </row>
    <row r="70" spans="1:5" ht="25.5">
      <c r="A70" s="155">
        <f t="shared" si="0"/>
        <v>39</v>
      </c>
      <c r="B70" s="147" t="s">
        <v>749</v>
      </c>
      <c r="C70" s="148" t="s">
        <v>750</v>
      </c>
      <c r="D70" s="148" t="s">
        <v>112</v>
      </c>
      <c r="E70" s="143">
        <v>20</v>
      </c>
    </row>
    <row r="71" spans="1:5" ht="25.5">
      <c r="A71" s="155">
        <f t="shared" si="0"/>
        <v>40</v>
      </c>
      <c r="B71" s="147" t="s">
        <v>751</v>
      </c>
      <c r="C71" s="148" t="s">
        <v>752</v>
      </c>
      <c r="D71" s="148" t="s">
        <v>112</v>
      </c>
      <c r="E71" s="143">
        <v>10</v>
      </c>
    </row>
    <row r="72" spans="1:5" ht="25.5">
      <c r="A72" s="155">
        <f t="shared" si="0"/>
        <v>41</v>
      </c>
      <c r="B72" s="147" t="s">
        <v>753</v>
      </c>
      <c r="C72" s="148" t="s">
        <v>754</v>
      </c>
      <c r="D72" s="148" t="s">
        <v>112</v>
      </c>
      <c r="E72" s="143">
        <v>10</v>
      </c>
    </row>
    <row r="73" spans="1:5" ht="25.5">
      <c r="A73" s="155">
        <f t="shared" si="0"/>
        <v>42</v>
      </c>
      <c r="B73" s="147" t="s">
        <v>755</v>
      </c>
      <c r="C73" s="148" t="s">
        <v>756</v>
      </c>
      <c r="D73" s="148" t="s">
        <v>112</v>
      </c>
      <c r="E73" s="143">
        <v>10</v>
      </c>
    </row>
    <row r="74" spans="1:5" ht="12.75">
      <c r="A74" s="155">
        <f t="shared" si="0"/>
        <v>43</v>
      </c>
      <c r="B74" s="147" t="s">
        <v>44</v>
      </c>
      <c r="C74" s="148"/>
      <c r="D74" s="148" t="s">
        <v>112</v>
      </c>
      <c r="E74" s="143">
        <v>13</v>
      </c>
    </row>
    <row r="75" spans="1:5" ht="12.75">
      <c r="A75" s="155">
        <f t="shared" si="0"/>
        <v>44</v>
      </c>
      <c r="B75" s="147" t="s">
        <v>45</v>
      </c>
      <c r="C75" s="148"/>
      <c r="D75" s="148" t="s">
        <v>301</v>
      </c>
      <c r="E75" s="143">
        <v>1</v>
      </c>
    </row>
    <row r="76" spans="1:5" ht="12.75">
      <c r="A76" s="155">
        <f t="shared" si="0"/>
        <v>45</v>
      </c>
      <c r="B76" s="147" t="s">
        <v>46</v>
      </c>
      <c r="C76" s="148"/>
      <c r="D76" s="148" t="s">
        <v>301</v>
      </c>
      <c r="E76" s="143">
        <v>1</v>
      </c>
    </row>
    <row r="77" spans="1:5" ht="14.25">
      <c r="A77" s="155">
        <f t="shared" si="0"/>
        <v>46</v>
      </c>
      <c r="B77" s="147" t="s">
        <v>47</v>
      </c>
      <c r="C77" s="148" t="s">
        <v>48</v>
      </c>
      <c r="D77" s="148" t="s">
        <v>96</v>
      </c>
      <c r="E77" s="143">
        <v>20</v>
      </c>
    </row>
    <row r="78" spans="1:5" ht="15" thickBot="1">
      <c r="A78" s="156">
        <f t="shared" si="0"/>
        <v>47</v>
      </c>
      <c r="B78" s="149" t="s">
        <v>49</v>
      </c>
      <c r="C78" s="150" t="s">
        <v>50</v>
      </c>
      <c r="D78" s="150" t="s">
        <v>112</v>
      </c>
      <c r="E78" s="159">
        <v>30</v>
      </c>
    </row>
    <row r="79" spans="1:5" ht="15">
      <c r="A79" s="275"/>
      <c r="B79" s="151" t="s">
        <v>51</v>
      </c>
      <c r="C79" s="115"/>
      <c r="D79" s="115"/>
      <c r="E79" s="279"/>
    </row>
    <row r="80" spans="1:5" ht="14.25">
      <c r="A80" s="155">
        <v>48</v>
      </c>
      <c r="B80" s="147" t="s">
        <v>52</v>
      </c>
      <c r="C80" s="148" t="s">
        <v>53</v>
      </c>
      <c r="D80" s="148" t="s">
        <v>96</v>
      </c>
      <c r="E80" s="143">
        <v>60</v>
      </c>
    </row>
    <row r="81" spans="1:5" ht="14.25">
      <c r="A81" s="155">
        <f>A80+1</f>
        <v>49</v>
      </c>
      <c r="B81" s="147" t="s">
        <v>757</v>
      </c>
      <c r="C81" s="148" t="s">
        <v>53</v>
      </c>
      <c r="D81" s="148" t="s">
        <v>96</v>
      </c>
      <c r="E81" s="143">
        <v>30</v>
      </c>
    </row>
    <row r="82" spans="1:5" ht="14.25">
      <c r="A82" s="155">
        <f>A81+1</f>
        <v>50</v>
      </c>
      <c r="B82" s="147" t="s">
        <v>55</v>
      </c>
      <c r="C82" s="148" t="s">
        <v>54</v>
      </c>
      <c r="D82" s="148" t="s">
        <v>96</v>
      </c>
      <c r="E82" s="143">
        <v>110</v>
      </c>
    </row>
    <row r="83" spans="1:5" ht="14.25">
      <c r="A83" s="155">
        <f>A82+1</f>
        <v>51</v>
      </c>
      <c r="B83" s="147" t="s">
        <v>56</v>
      </c>
      <c r="C83" s="148" t="s">
        <v>54</v>
      </c>
      <c r="D83" s="148" t="s">
        <v>96</v>
      </c>
      <c r="E83" s="143">
        <v>300</v>
      </c>
    </row>
    <row r="84" spans="1:5" ht="14.25">
      <c r="A84" s="155">
        <f>A83+1</f>
        <v>52</v>
      </c>
      <c r="B84" s="147" t="s">
        <v>57</v>
      </c>
      <c r="C84" s="148" t="s">
        <v>54</v>
      </c>
      <c r="D84" s="148" t="s">
        <v>96</v>
      </c>
      <c r="E84" s="143">
        <v>340</v>
      </c>
    </row>
    <row r="85" spans="1:5" ht="27">
      <c r="A85" s="155">
        <f>A84+1</f>
        <v>53</v>
      </c>
      <c r="B85" s="147" t="s">
        <v>58</v>
      </c>
      <c r="C85" s="148" t="s">
        <v>59</v>
      </c>
      <c r="D85" s="148" t="s">
        <v>96</v>
      </c>
      <c r="E85" s="143">
        <v>40</v>
      </c>
    </row>
    <row r="86" spans="1:5" ht="27">
      <c r="A86" s="280">
        <f aca="true" t="shared" si="1" ref="A86:A94">A85+1</f>
        <v>54</v>
      </c>
      <c r="B86" s="201" t="s">
        <v>758</v>
      </c>
      <c r="C86" s="202" t="s">
        <v>60</v>
      </c>
      <c r="D86" s="202" t="s">
        <v>301</v>
      </c>
      <c r="E86" s="261">
        <v>4</v>
      </c>
    </row>
    <row r="87" spans="1:5" ht="12.75">
      <c r="A87" s="155">
        <f t="shared" si="1"/>
        <v>55</v>
      </c>
      <c r="B87" s="147" t="s">
        <v>61</v>
      </c>
      <c r="C87" s="148" t="s">
        <v>62</v>
      </c>
      <c r="D87" s="148" t="s">
        <v>301</v>
      </c>
      <c r="E87" s="143">
        <v>2</v>
      </c>
    </row>
    <row r="88" spans="1:5" ht="25.5">
      <c r="A88" s="155">
        <f t="shared" si="1"/>
        <v>56</v>
      </c>
      <c r="B88" s="147" t="s">
        <v>64</v>
      </c>
      <c r="C88" s="148" t="s">
        <v>759</v>
      </c>
      <c r="D88" s="148" t="s">
        <v>96</v>
      </c>
      <c r="E88" s="143">
        <v>180</v>
      </c>
    </row>
    <row r="89" spans="1:5" ht="25.5">
      <c r="A89" s="155">
        <f t="shared" si="1"/>
        <v>57</v>
      </c>
      <c r="B89" s="147" t="s">
        <v>63</v>
      </c>
      <c r="C89" s="148" t="s">
        <v>760</v>
      </c>
      <c r="D89" s="148" t="s">
        <v>96</v>
      </c>
      <c r="E89" s="143">
        <v>250</v>
      </c>
    </row>
    <row r="90" spans="1:5" ht="12.75">
      <c r="A90" s="155">
        <f t="shared" si="1"/>
        <v>58</v>
      </c>
      <c r="B90" s="147" t="s">
        <v>64</v>
      </c>
      <c r="C90" s="148" t="s">
        <v>65</v>
      </c>
      <c r="D90" s="148" t="s">
        <v>96</v>
      </c>
      <c r="E90" s="143">
        <v>200</v>
      </c>
    </row>
    <row r="91" spans="1:5" ht="12.75">
      <c r="A91" s="155">
        <f t="shared" si="1"/>
        <v>59</v>
      </c>
      <c r="B91" s="147" t="s">
        <v>63</v>
      </c>
      <c r="C91" s="148" t="s">
        <v>66</v>
      </c>
      <c r="D91" s="148" t="s">
        <v>96</v>
      </c>
      <c r="E91" s="143">
        <v>60</v>
      </c>
    </row>
    <row r="92" spans="1:5" ht="12.75">
      <c r="A92" s="155">
        <f t="shared" si="1"/>
        <v>60</v>
      </c>
      <c r="B92" s="147" t="s">
        <v>67</v>
      </c>
      <c r="C92" s="148" t="s">
        <v>68</v>
      </c>
      <c r="D92" s="148" t="s">
        <v>96</v>
      </c>
      <c r="E92" s="143">
        <v>25</v>
      </c>
    </row>
    <row r="93" spans="1:5" ht="12.75">
      <c r="A93" s="155">
        <f t="shared" si="1"/>
        <v>61</v>
      </c>
      <c r="B93" s="147" t="s">
        <v>69</v>
      </c>
      <c r="C93" s="148" t="s">
        <v>70</v>
      </c>
      <c r="D93" s="148" t="s">
        <v>96</v>
      </c>
      <c r="E93" s="143">
        <v>15</v>
      </c>
    </row>
    <row r="94" spans="1:5" ht="13.5" thickBot="1">
      <c r="A94" s="156">
        <f t="shared" si="1"/>
        <v>62</v>
      </c>
      <c r="B94" s="149" t="s">
        <v>71</v>
      </c>
      <c r="C94" s="150" t="s">
        <v>72</v>
      </c>
      <c r="D94" s="150" t="s">
        <v>96</v>
      </c>
      <c r="E94" s="159">
        <v>40</v>
      </c>
    </row>
    <row r="95" spans="1:5" ht="13.5" thickBot="1">
      <c r="A95" s="20"/>
      <c r="B95" s="40" t="s">
        <v>113</v>
      </c>
      <c r="C95" s="66"/>
      <c r="D95" s="144"/>
      <c r="E95" s="145"/>
    </row>
  </sheetData>
  <sheetProtection/>
  <mergeCells count="3">
    <mergeCell ref="A1:E1"/>
    <mergeCell ref="A2:E2"/>
    <mergeCell ref="A4:E4"/>
  </mergeCells>
  <conditionalFormatting sqref="D2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49.140625" style="1" customWidth="1"/>
    <col min="3" max="3" width="15.421875" style="2" customWidth="1"/>
    <col min="4" max="4" width="7.00390625" style="2" customWidth="1"/>
    <col min="5" max="5" width="7.421875" style="1" customWidth="1"/>
    <col min="6" max="6" width="10.28125" style="1" customWidth="1"/>
    <col min="7" max="12" width="9.57421875" style="1" customWidth="1"/>
    <col min="13" max="14" width="9.57421875" style="1" hidden="1" customWidth="1" outlineLevel="1"/>
    <col min="15" max="15" width="9.57421875" style="1" customWidth="1" collapsed="1"/>
    <col min="16" max="19" width="9.57421875" style="1" customWidth="1"/>
    <col min="20" max="21" width="9.57421875" style="1" hidden="1" customWidth="1" outlineLevel="1"/>
    <col min="22" max="22" width="9.57421875" style="1" customWidth="1" collapsed="1"/>
    <col min="23" max="26" width="9.57421875" style="1" customWidth="1"/>
    <col min="27" max="28" width="9.57421875" style="1" hidden="1" customWidth="1" outlineLevel="1"/>
    <col min="29" max="29" width="9.57421875" style="1" customWidth="1" collapsed="1"/>
    <col min="30" max="16384" width="9.57421875" style="1" customWidth="1"/>
  </cols>
  <sheetData>
    <row r="1" spans="1:5" ht="17.25">
      <c r="A1" s="348" t="s">
        <v>82</v>
      </c>
      <c r="B1" s="348"/>
      <c r="C1" s="348"/>
      <c r="D1" s="348"/>
      <c r="E1" s="348"/>
    </row>
    <row r="2" spans="1:5" ht="16.5" customHeight="1">
      <c r="A2" s="349" t="s">
        <v>135</v>
      </c>
      <c r="B2" s="349"/>
      <c r="C2" s="349"/>
      <c r="D2" s="349"/>
      <c r="E2" s="349"/>
    </row>
    <row r="3" spans="1:5" ht="20.25">
      <c r="A3" s="4"/>
      <c r="B3" s="4"/>
      <c r="C3" s="4"/>
      <c r="D3" s="4"/>
      <c r="E3" s="4"/>
    </row>
    <row r="4" spans="1:5" ht="42.75" customHeight="1">
      <c r="A4" s="331" t="s">
        <v>783</v>
      </c>
      <c r="B4" s="350"/>
      <c r="C4" s="350"/>
      <c r="D4" s="350"/>
      <c r="E4" s="350"/>
    </row>
    <row r="5" spans="1:4" ht="15.75" customHeight="1">
      <c r="A5" s="42" t="s">
        <v>126</v>
      </c>
      <c r="D5" s="1"/>
    </row>
    <row r="6" spans="1:4" ht="12.75" customHeight="1">
      <c r="A6" s="1" t="s">
        <v>127</v>
      </c>
      <c r="D6" s="1"/>
    </row>
    <row r="7" spans="1:4" ht="12.75">
      <c r="A7" s="169" t="s">
        <v>785</v>
      </c>
      <c r="D7" s="1"/>
    </row>
    <row r="8" ht="13.5" thickBot="1"/>
    <row r="9" spans="1:5" ht="90.75" customHeight="1" thickBot="1">
      <c r="A9" s="26" t="s">
        <v>95</v>
      </c>
      <c r="B9" s="27" t="s">
        <v>92</v>
      </c>
      <c r="C9" s="109" t="s">
        <v>348</v>
      </c>
      <c r="D9" s="28" t="s">
        <v>93</v>
      </c>
      <c r="E9" s="29" t="s">
        <v>94</v>
      </c>
    </row>
    <row r="10" spans="1:5" ht="13.5" hidden="1" thickBot="1">
      <c r="A10" s="30"/>
      <c r="B10" s="31"/>
      <c r="C10" s="31"/>
      <c r="D10" s="31"/>
      <c r="E10" s="32"/>
    </row>
    <row r="11" spans="1:5" ht="15.75" thickBot="1">
      <c r="A11" s="33">
        <v>1</v>
      </c>
      <c r="B11" s="34">
        <v>2</v>
      </c>
      <c r="C11" s="34">
        <v>3</v>
      </c>
      <c r="D11" s="34">
        <v>4</v>
      </c>
      <c r="E11" s="35">
        <v>5</v>
      </c>
    </row>
    <row r="12" spans="1:5" s="3" customFormat="1" ht="15">
      <c r="A12" s="281">
        <v>1</v>
      </c>
      <c r="B12" s="161" t="s">
        <v>761</v>
      </c>
      <c r="C12" s="128" t="s">
        <v>762</v>
      </c>
      <c r="D12" s="128" t="s">
        <v>120</v>
      </c>
      <c r="E12" s="282">
        <v>1</v>
      </c>
    </row>
    <row r="13" spans="1:5" s="6" customFormat="1" ht="15">
      <c r="A13" s="274">
        <v>2</v>
      </c>
      <c r="B13" s="77" t="s">
        <v>74</v>
      </c>
      <c r="C13" s="95" t="s">
        <v>763</v>
      </c>
      <c r="D13" s="95" t="s">
        <v>112</v>
      </c>
      <c r="E13" s="237">
        <v>2</v>
      </c>
    </row>
    <row r="14" spans="1:5" s="6" customFormat="1" ht="15">
      <c r="A14" s="274">
        <v>3</v>
      </c>
      <c r="B14" s="77" t="s">
        <v>764</v>
      </c>
      <c r="C14" s="95" t="s">
        <v>765</v>
      </c>
      <c r="D14" s="95" t="s">
        <v>120</v>
      </c>
      <c r="E14" s="237">
        <v>8</v>
      </c>
    </row>
    <row r="15" spans="1:5" ht="12.75">
      <c r="A15" s="274">
        <v>4</v>
      </c>
      <c r="B15" s="77" t="s">
        <v>766</v>
      </c>
      <c r="C15" s="95" t="s">
        <v>765</v>
      </c>
      <c r="D15" s="95" t="s">
        <v>120</v>
      </c>
      <c r="E15" s="237">
        <v>1</v>
      </c>
    </row>
    <row r="16" spans="1:5" ht="12.75">
      <c r="A16" s="274">
        <v>5</v>
      </c>
      <c r="B16" s="77" t="s">
        <v>767</v>
      </c>
      <c r="C16" s="95" t="s">
        <v>768</v>
      </c>
      <c r="D16" s="95" t="s">
        <v>112</v>
      </c>
      <c r="E16" s="237">
        <v>3</v>
      </c>
    </row>
    <row r="17" spans="1:5" ht="12.75">
      <c r="A17" s="274">
        <v>6</v>
      </c>
      <c r="B17" s="77" t="s">
        <v>769</v>
      </c>
      <c r="C17" s="95" t="s">
        <v>75</v>
      </c>
      <c r="D17" s="95" t="s">
        <v>112</v>
      </c>
      <c r="E17" s="237">
        <v>5</v>
      </c>
    </row>
    <row r="18" spans="1:5" ht="12.75">
      <c r="A18" s="274">
        <v>7</v>
      </c>
      <c r="B18" s="77" t="s">
        <v>770</v>
      </c>
      <c r="C18" s="95" t="s">
        <v>75</v>
      </c>
      <c r="D18" s="95" t="s">
        <v>112</v>
      </c>
      <c r="E18" s="237">
        <v>1</v>
      </c>
    </row>
    <row r="19" spans="1:5" ht="12.75">
      <c r="A19" s="274">
        <v>8</v>
      </c>
      <c r="B19" s="77" t="s">
        <v>76</v>
      </c>
      <c r="C19" s="95" t="s">
        <v>77</v>
      </c>
      <c r="D19" s="95" t="s">
        <v>112</v>
      </c>
      <c r="E19" s="237">
        <v>1</v>
      </c>
    </row>
    <row r="20" spans="1:5" ht="12.75">
      <c r="A20" s="274">
        <v>9</v>
      </c>
      <c r="B20" s="77" t="s">
        <v>78</v>
      </c>
      <c r="C20" s="148" t="s">
        <v>771</v>
      </c>
      <c r="D20" s="148" t="s">
        <v>96</v>
      </c>
      <c r="E20" s="143">
        <v>200</v>
      </c>
    </row>
    <row r="21" spans="1:5" ht="12.75">
      <c r="A21" s="274">
        <v>10</v>
      </c>
      <c r="B21" s="77" t="s">
        <v>772</v>
      </c>
      <c r="C21" s="148" t="s">
        <v>771</v>
      </c>
      <c r="D21" s="148" t="s">
        <v>96</v>
      </c>
      <c r="E21" s="143">
        <v>200</v>
      </c>
    </row>
    <row r="22" spans="1:5" ht="25.5">
      <c r="A22" s="274">
        <v>11</v>
      </c>
      <c r="B22" s="77" t="s">
        <v>773</v>
      </c>
      <c r="C22" s="148" t="s">
        <v>79</v>
      </c>
      <c r="D22" s="148" t="s">
        <v>96</v>
      </c>
      <c r="E22" s="143">
        <v>30</v>
      </c>
    </row>
    <row r="23" spans="1:5" ht="13.5" thickBot="1">
      <c r="A23" s="283">
        <v>12</v>
      </c>
      <c r="B23" s="232" t="s">
        <v>80</v>
      </c>
      <c r="C23" s="150" t="s">
        <v>81</v>
      </c>
      <c r="D23" s="150" t="s">
        <v>96</v>
      </c>
      <c r="E23" s="159">
        <v>100</v>
      </c>
    </row>
    <row r="24" spans="1:5" ht="13.5" thickBot="1">
      <c r="A24" s="20"/>
      <c r="B24" s="40" t="s">
        <v>113</v>
      </c>
      <c r="C24" s="66"/>
      <c r="D24" s="144"/>
      <c r="E24" s="145"/>
    </row>
  </sheetData>
  <sheetProtection/>
  <mergeCells count="3">
    <mergeCell ref="A1:E1"/>
    <mergeCell ref="A2:E2"/>
    <mergeCell ref="A4:E4"/>
  </mergeCells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61.8515625" style="1" customWidth="1"/>
    <col min="3" max="3" width="8.71093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83</v>
      </c>
      <c r="B1" s="348"/>
      <c r="C1" s="348"/>
      <c r="D1" s="348"/>
    </row>
    <row r="2" spans="1:4" ht="16.5" customHeight="1">
      <c r="A2" s="349" t="s">
        <v>136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40.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6" customFormat="1" ht="12.75">
      <c r="A12" s="106" t="s">
        <v>138</v>
      </c>
      <c r="B12" s="192" t="s">
        <v>84</v>
      </c>
      <c r="C12" s="284" t="s">
        <v>145</v>
      </c>
      <c r="D12" s="165">
        <v>1</v>
      </c>
    </row>
    <row r="13" spans="1:4" s="6" customFormat="1" ht="13.5" customHeight="1">
      <c r="A13" s="107" t="s">
        <v>160</v>
      </c>
      <c r="B13" s="41" t="s">
        <v>85</v>
      </c>
      <c r="C13" s="68" t="s">
        <v>145</v>
      </c>
      <c r="D13" s="162">
        <v>1</v>
      </c>
    </row>
    <row r="14" spans="1:4" ht="12.75">
      <c r="A14" s="107" t="s">
        <v>163</v>
      </c>
      <c r="B14" s="163" t="s">
        <v>86</v>
      </c>
      <c r="C14" s="164" t="s">
        <v>145</v>
      </c>
      <c r="D14" s="162">
        <v>1</v>
      </c>
    </row>
    <row r="15" spans="1:4" ht="12.75">
      <c r="A15" s="107" t="s">
        <v>166</v>
      </c>
      <c r="B15" s="41" t="s">
        <v>87</v>
      </c>
      <c r="C15" s="164" t="s">
        <v>145</v>
      </c>
      <c r="D15" s="162">
        <v>1</v>
      </c>
    </row>
    <row r="16" spans="1:4" ht="14.25" customHeight="1">
      <c r="A16" s="107" t="s">
        <v>167</v>
      </c>
      <c r="B16" s="91" t="s">
        <v>88</v>
      </c>
      <c r="C16" s="72" t="s">
        <v>145</v>
      </c>
      <c r="D16" s="162">
        <v>1</v>
      </c>
    </row>
    <row r="17" spans="1:4" ht="12.75">
      <c r="A17" s="107" t="s">
        <v>169</v>
      </c>
      <c r="B17" s="91" t="s">
        <v>89</v>
      </c>
      <c r="C17" s="72" t="s">
        <v>145</v>
      </c>
      <c r="D17" s="162">
        <v>1</v>
      </c>
    </row>
    <row r="18" spans="1:4" ht="12.75">
      <c r="A18" s="107" t="s">
        <v>170</v>
      </c>
      <c r="B18" s="41" t="s">
        <v>90</v>
      </c>
      <c r="C18" s="68" t="s">
        <v>145</v>
      </c>
      <c r="D18" s="162">
        <v>1</v>
      </c>
    </row>
    <row r="19" spans="1:4" ht="13.5" thickBot="1">
      <c r="A19" s="285" t="s">
        <v>172</v>
      </c>
      <c r="B19" s="195" t="s">
        <v>91</v>
      </c>
      <c r="C19" s="286" t="s">
        <v>263</v>
      </c>
      <c r="D19" s="287">
        <v>1</v>
      </c>
    </row>
    <row r="20" spans="1:4" ht="13.5" thickBot="1">
      <c r="A20" s="20"/>
      <c r="B20" s="40" t="s">
        <v>113</v>
      </c>
      <c r="C20" s="66"/>
      <c r="D20" s="67"/>
    </row>
  </sheetData>
  <sheetProtection/>
  <mergeCells count="3">
    <mergeCell ref="A1:D1"/>
    <mergeCell ref="A2:D2"/>
    <mergeCell ref="A4:D4"/>
  </mergeCells>
  <conditionalFormatting sqref="C14:C15 D18:D19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14:C15 D18:D19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61.8515625" style="1" customWidth="1"/>
    <col min="3" max="3" width="8.71093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406</v>
      </c>
      <c r="B1" s="348"/>
      <c r="C1" s="348"/>
      <c r="D1" s="348"/>
    </row>
    <row r="2" spans="1:4" ht="16.5" customHeight="1">
      <c r="A2" s="349" t="s">
        <v>111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39.7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6" customFormat="1" ht="12.75">
      <c r="A12" s="106" t="s">
        <v>138</v>
      </c>
      <c r="B12" s="192" t="s">
        <v>407</v>
      </c>
      <c r="C12" s="284" t="s">
        <v>139</v>
      </c>
      <c r="D12" s="165">
        <v>93</v>
      </c>
    </row>
    <row r="13" spans="1:4" s="6" customFormat="1" ht="13.5" customHeight="1">
      <c r="A13" s="107" t="s">
        <v>160</v>
      </c>
      <c r="B13" s="41" t="s">
        <v>408</v>
      </c>
      <c r="C13" s="68" t="s">
        <v>409</v>
      </c>
      <c r="D13" s="162">
        <v>360</v>
      </c>
    </row>
    <row r="14" spans="1:4" ht="12.75">
      <c r="A14" s="107" t="s">
        <v>163</v>
      </c>
      <c r="B14" s="163" t="s">
        <v>774</v>
      </c>
      <c r="C14" s="164" t="s">
        <v>409</v>
      </c>
      <c r="D14" s="162">
        <v>240</v>
      </c>
    </row>
    <row r="15" spans="1:4" ht="13.5" thickBot="1">
      <c r="A15" s="285" t="s">
        <v>166</v>
      </c>
      <c r="B15" s="288" t="s">
        <v>298</v>
      </c>
      <c r="C15" s="289" t="s">
        <v>164</v>
      </c>
      <c r="D15" s="287">
        <v>420</v>
      </c>
    </row>
    <row r="16" spans="1:4" ht="13.5" thickBot="1">
      <c r="A16" s="20"/>
      <c r="B16" s="40" t="s">
        <v>113</v>
      </c>
      <c r="C16" s="66"/>
      <c r="D16" s="67"/>
    </row>
  </sheetData>
  <sheetProtection/>
  <mergeCells count="3">
    <mergeCell ref="A1:D1"/>
    <mergeCell ref="A2:D2"/>
    <mergeCell ref="A4:D4"/>
  </mergeCells>
  <conditionalFormatting sqref="C13:C15">
    <cfRule type="cellIs" priority="3" dxfId="0" operator="equal" stopIfTrue="1">
      <formula>0</formula>
    </cfRule>
    <cfRule type="expression" priority="4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8515625" style="5" customWidth="1"/>
    <col min="2" max="2" width="5.7109375" style="5" customWidth="1"/>
    <col min="3" max="3" width="34.00390625" style="5" customWidth="1"/>
    <col min="4" max="4" width="9.421875" style="5" customWidth="1"/>
    <col min="5" max="7" width="10.57421875" style="5" customWidth="1"/>
    <col min="8" max="9" width="11.421875" style="5" customWidth="1"/>
    <col min="10" max="10" width="9.28125" style="5" bestFit="1" customWidth="1"/>
    <col min="11" max="16384" width="9.140625" style="5" customWidth="1"/>
  </cols>
  <sheetData>
    <row r="1" spans="1:8" ht="20.25" customHeight="1">
      <c r="A1" s="335" t="s">
        <v>106</v>
      </c>
      <c r="B1" s="335"/>
      <c r="C1" s="335"/>
      <c r="D1" s="335"/>
      <c r="E1" s="335"/>
      <c r="F1" s="335"/>
      <c r="G1" s="335"/>
      <c r="H1" s="335"/>
    </row>
    <row r="2" ht="14.25" customHeight="1">
      <c r="C2" s="8"/>
    </row>
    <row r="3" spans="1:8" s="1" customFormat="1" ht="26.25" customHeight="1">
      <c r="A3" s="331" t="s">
        <v>780</v>
      </c>
      <c r="B3" s="332"/>
      <c r="C3" s="332"/>
      <c r="D3" s="332"/>
      <c r="E3" s="332"/>
      <c r="F3" s="332"/>
      <c r="G3" s="332"/>
      <c r="H3" s="332"/>
    </row>
    <row r="4" s="1" customFormat="1" ht="12.75">
      <c r="A4" s="42" t="s">
        <v>126</v>
      </c>
    </row>
    <row r="5" s="1" customFormat="1" ht="12.75">
      <c r="A5" s="1" t="s">
        <v>127</v>
      </c>
    </row>
    <row r="6" s="1" customFormat="1" ht="12.75">
      <c r="A6" s="169" t="s">
        <v>781</v>
      </c>
    </row>
    <row r="7" spans="1:8" ht="15">
      <c r="A7" s="1"/>
      <c r="C7" s="9"/>
      <c r="G7" s="10" t="s">
        <v>97</v>
      </c>
      <c r="H7" s="11">
        <f>D19</f>
        <v>0</v>
      </c>
    </row>
    <row r="8" spans="3:8" ht="15">
      <c r="C8" s="9"/>
      <c r="G8" s="10" t="s">
        <v>98</v>
      </c>
      <c r="H8" s="11">
        <f>D19</f>
        <v>0</v>
      </c>
    </row>
    <row r="9" ht="13.5" thickBot="1"/>
    <row r="10" spans="1:8" ht="12.75" customHeight="1">
      <c r="A10" s="336" t="s">
        <v>95</v>
      </c>
      <c r="B10" s="339" t="s">
        <v>114</v>
      </c>
      <c r="C10" s="342" t="s">
        <v>99</v>
      </c>
      <c r="D10" s="343" t="s">
        <v>118</v>
      </c>
      <c r="E10" s="346" t="s">
        <v>100</v>
      </c>
      <c r="F10" s="347"/>
      <c r="G10" s="347"/>
      <c r="H10" s="343" t="s">
        <v>101</v>
      </c>
    </row>
    <row r="11" spans="1:8" ht="12.75" customHeight="1">
      <c r="A11" s="337" t="s">
        <v>95</v>
      </c>
      <c r="B11" s="340"/>
      <c r="C11" s="333"/>
      <c r="D11" s="344"/>
      <c r="E11" s="329" t="s">
        <v>102</v>
      </c>
      <c r="F11" s="333" t="s">
        <v>103</v>
      </c>
      <c r="G11" s="333" t="s">
        <v>104</v>
      </c>
      <c r="H11" s="344"/>
    </row>
    <row r="12" spans="1:8" ht="13.5" thickBot="1">
      <c r="A12" s="338"/>
      <c r="B12" s="341"/>
      <c r="C12" s="334"/>
      <c r="D12" s="345"/>
      <c r="E12" s="330"/>
      <c r="F12" s="334"/>
      <c r="G12" s="334"/>
      <c r="H12" s="345"/>
    </row>
    <row r="13" spans="1:8" ht="15.75" thickBot="1">
      <c r="A13" s="12">
        <v>1</v>
      </c>
      <c r="B13" s="13">
        <v>2</v>
      </c>
      <c r="C13" s="43">
        <v>3</v>
      </c>
      <c r="D13" s="44">
        <v>4</v>
      </c>
      <c r="E13" s="57">
        <v>5</v>
      </c>
      <c r="F13" s="43">
        <v>6</v>
      </c>
      <c r="G13" s="43">
        <v>7</v>
      </c>
      <c r="H13" s="44">
        <v>8</v>
      </c>
    </row>
    <row r="14" spans="1:8" ht="13.5" thickBot="1">
      <c r="A14" s="293">
        <v>1</v>
      </c>
      <c r="B14" s="294">
        <v>1</v>
      </c>
      <c r="C14" s="290" t="s">
        <v>775</v>
      </c>
      <c r="D14" s="295">
        <v>0</v>
      </c>
      <c r="E14" s="296">
        <v>0</v>
      </c>
      <c r="F14" s="297">
        <v>0</v>
      </c>
      <c r="G14" s="298">
        <v>0</v>
      </c>
      <c r="H14" s="299">
        <v>0</v>
      </c>
    </row>
    <row r="15" spans="1:8" ht="15.75" customHeight="1" thickBot="1">
      <c r="A15" s="291"/>
      <c r="B15" s="292"/>
      <c r="C15" s="63" t="s">
        <v>105</v>
      </c>
      <c r="D15" s="64">
        <f>SUM(D14:D14)</f>
        <v>0</v>
      </c>
      <c r="E15" s="60">
        <f>E14</f>
        <v>0</v>
      </c>
      <c r="F15" s="51">
        <f>F14</f>
        <v>0</v>
      </c>
      <c r="G15" s="51">
        <f>G14</f>
        <v>0</v>
      </c>
      <c r="H15" s="50">
        <f>H14</f>
        <v>0</v>
      </c>
    </row>
    <row r="16" spans="1:8" ht="27" thickBot="1">
      <c r="A16" s="22"/>
      <c r="B16" s="23"/>
      <c r="C16" s="39" t="s">
        <v>119</v>
      </c>
      <c r="D16" s="52">
        <f>D15*0%</f>
        <v>0</v>
      </c>
      <c r="E16" s="53"/>
      <c r="F16" s="53"/>
      <c r="G16" s="53"/>
      <c r="H16" s="54"/>
    </row>
    <row r="17" spans="1:8" ht="13.5" thickBot="1">
      <c r="A17" s="61"/>
      <c r="B17" s="62"/>
      <c r="C17" s="310" t="s">
        <v>787</v>
      </c>
      <c r="D17" s="52">
        <f>D15*0%</f>
        <v>0</v>
      </c>
      <c r="E17" s="1"/>
      <c r="F17" s="1"/>
      <c r="G17" s="1"/>
      <c r="H17" s="1"/>
    </row>
    <row r="18" spans="1:4" ht="26.25" thickBot="1">
      <c r="A18" s="61"/>
      <c r="B18" s="62"/>
      <c r="C18" s="310" t="s">
        <v>788</v>
      </c>
      <c r="D18" s="52">
        <f>E15*0%</f>
        <v>0</v>
      </c>
    </row>
    <row r="19" spans="1:4" ht="15.75" thickBot="1">
      <c r="A19" s="20"/>
      <c r="B19" s="21"/>
      <c r="C19" s="55" t="s">
        <v>117</v>
      </c>
      <c r="D19" s="56">
        <f>SUM(D15:D16)</f>
        <v>0</v>
      </c>
    </row>
    <row r="22" ht="12.75">
      <c r="D22" s="24"/>
    </row>
  </sheetData>
  <sheetProtection/>
  <mergeCells count="11">
    <mergeCell ref="F11:F12"/>
    <mergeCell ref="G11:G12"/>
    <mergeCell ref="A1:H1"/>
    <mergeCell ref="A3:H3"/>
    <mergeCell ref="A10:A12"/>
    <mergeCell ref="B10:B12"/>
    <mergeCell ref="C10:C12"/>
    <mergeCell ref="D10:D12"/>
    <mergeCell ref="E10:G10"/>
    <mergeCell ref="H10:H12"/>
    <mergeCell ref="E11:E12"/>
  </mergeCells>
  <conditionalFormatting sqref="C24:C49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1.141732283464567" right="0.5905511811023623" top="0.9055118110236221" bottom="0.6299212598425197" header="0.5118110236220472" footer="0.2362204724409449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zoomScalePageLayoutView="0" workbookViewId="0" topLeftCell="A7">
      <selection activeCell="F9" sqref="F9"/>
    </sheetView>
  </sheetViews>
  <sheetFormatPr defaultColWidth="9.57421875" defaultRowHeight="12.75" outlineLevelCol="1"/>
  <cols>
    <col min="1" max="1" width="5.421875" style="1" customWidth="1"/>
    <col min="2" max="2" width="65.140625" style="1" customWidth="1"/>
    <col min="3" max="3" width="7.00390625" style="2" customWidth="1"/>
    <col min="4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107</v>
      </c>
      <c r="B1" s="348"/>
      <c r="C1" s="348"/>
      <c r="D1" s="348"/>
    </row>
    <row r="2" spans="1:4" ht="16.5" customHeight="1">
      <c r="A2" s="349" t="s">
        <v>776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24.75" customHeight="1">
      <c r="A4" s="331" t="s">
        <v>786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782</v>
      </c>
      <c r="C7" s="1"/>
    </row>
    <row r="8" ht="13.5" thickBot="1"/>
    <row r="9" spans="1:4" ht="90.75" customHeight="1" thickBot="1">
      <c r="A9" s="26" t="s">
        <v>95</v>
      </c>
      <c r="B9" s="27" t="s">
        <v>300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3" customFormat="1" ht="15">
      <c r="A12" s="106" t="s">
        <v>138</v>
      </c>
      <c r="B12" s="300" t="s">
        <v>140</v>
      </c>
      <c r="C12" s="197" t="s">
        <v>139</v>
      </c>
      <c r="D12" s="198">
        <f>D14+D15</f>
        <v>258.14250000000004</v>
      </c>
    </row>
    <row r="13" spans="1:4" s="6" customFormat="1" ht="15">
      <c r="A13" s="107" t="s">
        <v>160</v>
      </c>
      <c r="B13" s="83" t="s">
        <v>777</v>
      </c>
      <c r="C13" s="72" t="s">
        <v>139</v>
      </c>
      <c r="D13" s="301">
        <v>0</v>
      </c>
    </row>
    <row r="14" spans="1:4" s="6" customFormat="1" ht="15">
      <c r="A14" s="107"/>
      <c r="B14" s="82" t="s">
        <v>778</v>
      </c>
      <c r="C14" s="72" t="s">
        <v>139</v>
      </c>
      <c r="D14" s="79">
        <f>174.9*1.05</f>
        <v>183.645</v>
      </c>
    </row>
    <row r="15" spans="1:4" ht="12.75">
      <c r="A15" s="107"/>
      <c r="B15" s="82" t="s">
        <v>779</v>
      </c>
      <c r="C15" s="72" t="s">
        <v>139</v>
      </c>
      <c r="D15" s="79">
        <f>70.95*1.05</f>
        <v>74.4975</v>
      </c>
    </row>
    <row r="16" spans="1:4" ht="12.75">
      <c r="A16" s="107"/>
      <c r="B16" s="82" t="s">
        <v>142</v>
      </c>
      <c r="C16" s="72" t="s">
        <v>143</v>
      </c>
      <c r="D16" s="301">
        <f>D12*4.5</f>
        <v>1161.6412500000001</v>
      </c>
    </row>
    <row r="17" spans="1:4" ht="12.75">
      <c r="A17" s="107"/>
      <c r="B17" s="82" t="s">
        <v>144</v>
      </c>
      <c r="C17" s="72" t="s">
        <v>145</v>
      </c>
      <c r="D17" s="301">
        <v>0</v>
      </c>
    </row>
    <row r="18" spans="1:4" ht="14.25">
      <c r="A18" s="107" t="s">
        <v>163</v>
      </c>
      <c r="B18" s="302" t="s">
        <v>146</v>
      </c>
      <c r="C18" s="303" t="s">
        <v>147</v>
      </c>
      <c r="D18" s="304">
        <v>9.8</v>
      </c>
    </row>
    <row r="19" spans="1:4" ht="14.25">
      <c r="A19" s="107"/>
      <c r="B19" s="82" t="s">
        <v>141</v>
      </c>
      <c r="C19" s="303" t="s">
        <v>147</v>
      </c>
      <c r="D19" s="304">
        <f>D18*1.05</f>
        <v>10.290000000000001</v>
      </c>
    </row>
    <row r="20" spans="1:4" ht="12.75">
      <c r="A20" s="107"/>
      <c r="B20" s="305" t="s">
        <v>148</v>
      </c>
      <c r="C20" s="303" t="s">
        <v>143</v>
      </c>
      <c r="D20" s="304">
        <f>D18*5</f>
        <v>49</v>
      </c>
    </row>
    <row r="21" spans="1:4" ht="12.75">
      <c r="A21" s="107"/>
      <c r="B21" s="305" t="s">
        <v>149</v>
      </c>
      <c r="C21" s="303" t="s">
        <v>112</v>
      </c>
      <c r="D21" s="304">
        <f>D18*6</f>
        <v>58.800000000000004</v>
      </c>
    </row>
    <row r="22" spans="1:4" ht="14.25">
      <c r="A22" s="107" t="s">
        <v>166</v>
      </c>
      <c r="B22" s="306" t="s">
        <v>150</v>
      </c>
      <c r="C22" s="303" t="s">
        <v>147</v>
      </c>
      <c r="D22" s="304">
        <f>D12+D18</f>
        <v>267.94250000000005</v>
      </c>
    </row>
    <row r="23" spans="1:4" ht="12.75">
      <c r="A23" s="107"/>
      <c r="B23" s="305" t="s">
        <v>151</v>
      </c>
      <c r="C23" s="303" t="s">
        <v>143</v>
      </c>
      <c r="D23" s="304">
        <f>D22*5</f>
        <v>1339.7125000000003</v>
      </c>
    </row>
    <row r="24" spans="1:4" ht="14.25">
      <c r="A24" s="107"/>
      <c r="B24" s="305" t="s">
        <v>152</v>
      </c>
      <c r="C24" s="303" t="s">
        <v>147</v>
      </c>
      <c r="D24" s="304">
        <f>D22*1.05</f>
        <v>281.33962500000007</v>
      </c>
    </row>
    <row r="25" spans="1:4" ht="14.25">
      <c r="A25" s="107" t="s">
        <v>167</v>
      </c>
      <c r="B25" s="302" t="s">
        <v>153</v>
      </c>
      <c r="C25" s="303" t="s">
        <v>147</v>
      </c>
      <c r="D25" s="304">
        <f>D22</f>
        <v>267.94250000000005</v>
      </c>
    </row>
    <row r="26" spans="1:4" ht="12.75">
      <c r="A26" s="107"/>
      <c r="B26" s="305" t="s">
        <v>154</v>
      </c>
      <c r="C26" s="303" t="s">
        <v>143</v>
      </c>
      <c r="D26" s="304">
        <f>D25*3.8</f>
        <v>1018.1815000000001</v>
      </c>
    </row>
    <row r="27" spans="1:4" ht="12.75">
      <c r="A27" s="107"/>
      <c r="B27" s="305" t="s">
        <v>155</v>
      </c>
      <c r="C27" s="303" t="s">
        <v>156</v>
      </c>
      <c r="D27" s="304">
        <f>D25*0.2</f>
        <v>53.58850000000001</v>
      </c>
    </row>
    <row r="28" spans="1:4" ht="16.5" customHeight="1" thickBot="1">
      <c r="A28" s="108"/>
      <c r="B28" s="307" t="s">
        <v>157</v>
      </c>
      <c r="C28" s="308" t="s">
        <v>156</v>
      </c>
      <c r="D28" s="309">
        <f>D25*0.35</f>
        <v>93.77987500000002</v>
      </c>
    </row>
    <row r="29" spans="1:4" ht="13.5" thickBot="1">
      <c r="A29" s="20"/>
      <c r="B29" s="40" t="s">
        <v>113</v>
      </c>
      <c r="C29" s="66"/>
      <c r="D29" s="67"/>
    </row>
  </sheetData>
  <sheetProtection/>
  <mergeCells count="3">
    <mergeCell ref="A1:D1"/>
    <mergeCell ref="A2:D2"/>
    <mergeCell ref="A4:D4"/>
  </mergeCells>
  <conditionalFormatting sqref="C2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zoomScaleSheetLayoutView="100" zoomScalePageLayoutView="0" workbookViewId="0" topLeftCell="A229">
      <selection activeCell="D222" sqref="D222"/>
    </sheetView>
  </sheetViews>
  <sheetFormatPr defaultColWidth="9.57421875" defaultRowHeight="12.75" outlineLevelCol="1"/>
  <cols>
    <col min="1" max="1" width="5.421875" style="1" customWidth="1"/>
    <col min="2" max="2" width="60.7109375" style="1" customWidth="1"/>
    <col min="3" max="3" width="7.4218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107</v>
      </c>
      <c r="B1" s="348"/>
      <c r="C1" s="348"/>
      <c r="D1" s="348"/>
    </row>
    <row r="2" spans="1:4" ht="16.5" customHeight="1">
      <c r="A2" s="349" t="s">
        <v>128</v>
      </c>
      <c r="B2" s="349"/>
      <c r="C2" s="349"/>
      <c r="D2" s="349"/>
    </row>
    <row r="3" spans="1:4" ht="20.25">
      <c r="A3" s="4"/>
      <c r="B3" s="4"/>
      <c r="C3" s="4"/>
      <c r="D3" s="4"/>
    </row>
    <row r="4" spans="1:7" ht="42" customHeight="1">
      <c r="A4" s="331" t="s">
        <v>783</v>
      </c>
      <c r="B4" s="350"/>
      <c r="C4" s="350"/>
      <c r="D4" s="350"/>
      <c r="E4" s="65"/>
      <c r="F4" s="65"/>
      <c r="G4" s="65"/>
    </row>
    <row r="5" spans="1:3" ht="12.75">
      <c r="A5" s="42" t="s">
        <v>126</v>
      </c>
      <c r="C5" s="1"/>
    </row>
    <row r="6" spans="1:3" ht="12.75">
      <c r="A6" s="1" t="s">
        <v>127</v>
      </c>
      <c r="C6" s="1"/>
    </row>
    <row r="7" spans="1:3" ht="12.75">
      <c r="A7" s="169" t="s">
        <v>785</v>
      </c>
      <c r="C7" s="1"/>
    </row>
    <row r="8" spans="2:7" ht="12.75">
      <c r="B8" s="5"/>
      <c r="C8" s="5"/>
      <c r="D8" s="5"/>
      <c r="E8" s="5"/>
      <c r="F8" s="5"/>
      <c r="G8" s="5"/>
    </row>
    <row r="9" ht="13.5" thickBot="1"/>
    <row r="10" spans="1:4" ht="90.75" customHeight="1" thickBot="1">
      <c r="A10" s="26" t="s">
        <v>95</v>
      </c>
      <c r="B10" s="27" t="s">
        <v>92</v>
      </c>
      <c r="C10" s="28" t="s">
        <v>93</v>
      </c>
      <c r="D10" s="29" t="s">
        <v>94</v>
      </c>
    </row>
    <row r="11" spans="1:4" ht="13.5" hidden="1" thickBot="1">
      <c r="A11" s="30"/>
      <c r="B11" s="31"/>
      <c r="C11" s="31"/>
      <c r="D11" s="32"/>
    </row>
    <row r="12" spans="1:4" ht="15.75" thickBot="1">
      <c r="A12" s="33">
        <v>1</v>
      </c>
      <c r="B12" s="34">
        <v>2</v>
      </c>
      <c r="C12" s="34">
        <v>3</v>
      </c>
      <c r="D12" s="35">
        <v>4</v>
      </c>
    </row>
    <row r="13" spans="1:4" s="3" customFormat="1" ht="15">
      <c r="A13" s="106"/>
      <c r="B13" s="196" t="s">
        <v>137</v>
      </c>
      <c r="C13" s="197"/>
      <c r="D13" s="198"/>
    </row>
    <row r="14" spans="1:4" s="6" customFormat="1" ht="15">
      <c r="A14" s="76" t="s">
        <v>138</v>
      </c>
      <c r="B14" s="199" t="s">
        <v>161</v>
      </c>
      <c r="C14" s="81"/>
      <c r="D14" s="200"/>
    </row>
    <row r="15" spans="1:4" s="6" customFormat="1" ht="15">
      <c r="A15" s="76"/>
      <c r="B15" s="201" t="s">
        <v>162</v>
      </c>
      <c r="C15" s="202" t="s">
        <v>139</v>
      </c>
      <c r="D15" s="102">
        <v>32.5</v>
      </c>
    </row>
    <row r="16" spans="1:4" s="6" customFormat="1" ht="15">
      <c r="A16" s="76"/>
      <c r="B16" s="89" t="s">
        <v>141</v>
      </c>
      <c r="C16" s="202" t="s">
        <v>139</v>
      </c>
      <c r="D16" s="200">
        <f>D15</f>
        <v>32.5</v>
      </c>
    </row>
    <row r="17" spans="1:4" s="6" customFormat="1" ht="15">
      <c r="A17" s="76"/>
      <c r="B17" s="82" t="s">
        <v>149</v>
      </c>
      <c r="C17" s="81" t="s">
        <v>112</v>
      </c>
      <c r="D17" s="203">
        <f>D15*4</f>
        <v>130</v>
      </c>
    </row>
    <row r="18" spans="1:4" s="6" customFormat="1" ht="15">
      <c r="A18" s="204"/>
      <c r="B18" s="201" t="s">
        <v>225</v>
      </c>
      <c r="C18" s="202" t="s">
        <v>139</v>
      </c>
      <c r="D18" s="205">
        <f>D15</f>
        <v>32.5</v>
      </c>
    </row>
    <row r="19" spans="1:4" s="6" customFormat="1" ht="15">
      <c r="A19" s="204"/>
      <c r="B19" s="89" t="s">
        <v>226</v>
      </c>
      <c r="C19" s="202" t="s">
        <v>139</v>
      </c>
      <c r="D19" s="206">
        <f>D18</f>
        <v>32.5</v>
      </c>
    </row>
    <row r="20" spans="1:4" s="6" customFormat="1" ht="15">
      <c r="A20" s="204"/>
      <c r="B20" s="201" t="s">
        <v>228</v>
      </c>
      <c r="C20" s="202" t="s">
        <v>139</v>
      </c>
      <c r="D20" s="205">
        <f>D18</f>
        <v>32.5</v>
      </c>
    </row>
    <row r="21" spans="1:4" s="6" customFormat="1" ht="15">
      <c r="A21" s="204"/>
      <c r="B21" s="89" t="s">
        <v>229</v>
      </c>
      <c r="C21" s="202" t="s">
        <v>156</v>
      </c>
      <c r="D21" s="206">
        <f>D20*0.25</f>
        <v>8.125</v>
      </c>
    </row>
    <row r="22" spans="1:4" s="6" customFormat="1" ht="15">
      <c r="A22" s="76" t="s">
        <v>160</v>
      </c>
      <c r="B22" s="199" t="s">
        <v>412</v>
      </c>
      <c r="C22" s="202"/>
      <c r="D22" s="200"/>
    </row>
    <row r="23" spans="1:4" s="6" customFormat="1" ht="15">
      <c r="A23" s="204"/>
      <c r="B23" s="201" t="s">
        <v>225</v>
      </c>
      <c r="C23" s="202" t="s">
        <v>139</v>
      </c>
      <c r="D23" s="205">
        <v>65.7</v>
      </c>
    </row>
    <row r="24" spans="1:4" s="6" customFormat="1" ht="15">
      <c r="A24" s="204"/>
      <c r="B24" s="89" t="s">
        <v>226</v>
      </c>
      <c r="C24" s="202" t="s">
        <v>139</v>
      </c>
      <c r="D24" s="206">
        <f>D23</f>
        <v>65.7</v>
      </c>
    </row>
    <row r="25" spans="1:4" s="6" customFormat="1" ht="15">
      <c r="A25" s="204"/>
      <c r="B25" s="201" t="s">
        <v>228</v>
      </c>
      <c r="C25" s="202" t="s">
        <v>139</v>
      </c>
      <c r="D25" s="205">
        <f>D23</f>
        <v>65.7</v>
      </c>
    </row>
    <row r="26" spans="1:4" s="6" customFormat="1" ht="15">
      <c r="A26" s="204"/>
      <c r="B26" s="89" t="s">
        <v>229</v>
      </c>
      <c r="C26" s="202" t="s">
        <v>156</v>
      </c>
      <c r="D26" s="206">
        <f>D25*0.25</f>
        <v>16.425</v>
      </c>
    </row>
    <row r="27" spans="1:4" s="6" customFormat="1" ht="15">
      <c r="A27" s="76" t="s">
        <v>163</v>
      </c>
      <c r="B27" s="207" t="s">
        <v>168</v>
      </c>
      <c r="C27" s="202"/>
      <c r="D27" s="102"/>
    </row>
    <row r="28" spans="1:4" s="6" customFormat="1" ht="15">
      <c r="A28" s="76"/>
      <c r="B28" s="201" t="s">
        <v>413</v>
      </c>
      <c r="C28" s="208" t="s">
        <v>139</v>
      </c>
      <c r="D28" s="200">
        <v>64</v>
      </c>
    </row>
    <row r="29" spans="1:4" s="6" customFormat="1" ht="15">
      <c r="A29" s="76"/>
      <c r="B29" s="201" t="s">
        <v>414</v>
      </c>
      <c r="C29" s="202" t="s">
        <v>139</v>
      </c>
      <c r="D29" s="200">
        <f>D28</f>
        <v>64</v>
      </c>
    </row>
    <row r="30" spans="1:4" s="6" customFormat="1" ht="15">
      <c r="A30" s="76"/>
      <c r="B30" s="80" t="s">
        <v>415</v>
      </c>
      <c r="C30" s="81" t="s">
        <v>139</v>
      </c>
      <c r="D30" s="200">
        <v>80</v>
      </c>
    </row>
    <row r="31" spans="1:4" s="6" customFormat="1" ht="15">
      <c r="A31" s="76"/>
      <c r="B31" s="201" t="s">
        <v>416</v>
      </c>
      <c r="C31" s="202" t="s">
        <v>139</v>
      </c>
      <c r="D31" s="102">
        <v>48</v>
      </c>
    </row>
    <row r="32" spans="1:4" s="6" customFormat="1" ht="15">
      <c r="A32" s="76"/>
      <c r="B32" s="201" t="s">
        <v>417</v>
      </c>
      <c r="C32" s="202" t="s">
        <v>139</v>
      </c>
      <c r="D32" s="102">
        <v>48</v>
      </c>
    </row>
    <row r="33" spans="1:4" s="6" customFormat="1" ht="15">
      <c r="A33" s="76"/>
      <c r="B33" s="201" t="s">
        <v>418</v>
      </c>
      <c r="C33" s="202" t="s">
        <v>139</v>
      </c>
      <c r="D33" s="102">
        <v>80</v>
      </c>
    </row>
    <row r="34" spans="1:4" s="6" customFormat="1" ht="15">
      <c r="A34" s="76"/>
      <c r="B34" s="201" t="s">
        <v>413</v>
      </c>
      <c r="C34" s="202" t="s">
        <v>139</v>
      </c>
      <c r="D34" s="200">
        <f>D33</f>
        <v>80</v>
      </c>
    </row>
    <row r="35" spans="1:4" s="6" customFormat="1" ht="15">
      <c r="A35" s="76" t="s">
        <v>166</v>
      </c>
      <c r="B35" s="207" t="s">
        <v>171</v>
      </c>
      <c r="C35" s="202"/>
      <c r="D35" s="102"/>
    </row>
    <row r="36" spans="1:4" s="6" customFormat="1" ht="25.5">
      <c r="A36" s="76"/>
      <c r="B36" s="80" t="s">
        <v>173</v>
      </c>
      <c r="C36" s="81" t="s">
        <v>139</v>
      </c>
      <c r="D36" s="200">
        <v>16</v>
      </c>
    </row>
    <row r="37" spans="1:4" s="6" customFormat="1" ht="15">
      <c r="A37" s="76"/>
      <c r="B37" s="82" t="s">
        <v>174</v>
      </c>
      <c r="C37" s="81" t="s">
        <v>139</v>
      </c>
      <c r="D37" s="200">
        <f>D36</f>
        <v>16</v>
      </c>
    </row>
    <row r="38" spans="1:5" s="6" customFormat="1" ht="15">
      <c r="A38" s="76"/>
      <c r="B38" s="82" t="s">
        <v>175</v>
      </c>
      <c r="C38" s="81" t="s">
        <v>139</v>
      </c>
      <c r="D38" s="200">
        <f>D36</f>
        <v>16</v>
      </c>
      <c r="E38" s="7"/>
    </row>
    <row r="39" spans="1:4" s="6" customFormat="1" ht="15">
      <c r="A39" s="76"/>
      <c r="B39" s="89" t="s">
        <v>176</v>
      </c>
      <c r="C39" s="202" t="s">
        <v>139</v>
      </c>
      <c r="D39" s="200">
        <f>D36*2*2*1.15</f>
        <v>73.6</v>
      </c>
    </row>
    <row r="40" spans="1:4" s="6" customFormat="1" ht="15">
      <c r="A40" s="76" t="s">
        <v>167</v>
      </c>
      <c r="B40" s="207" t="s">
        <v>419</v>
      </c>
      <c r="C40" s="202"/>
      <c r="D40" s="102"/>
    </row>
    <row r="41" spans="1:4" s="6" customFormat="1" ht="15">
      <c r="A41" s="76"/>
      <c r="B41" s="201" t="s">
        <v>420</v>
      </c>
      <c r="C41" s="81" t="s">
        <v>139</v>
      </c>
      <c r="D41" s="200">
        <v>17.6</v>
      </c>
    </row>
    <row r="42" spans="1:4" s="6" customFormat="1" ht="15">
      <c r="A42" s="76"/>
      <c r="B42" s="82" t="s">
        <v>421</v>
      </c>
      <c r="C42" s="81" t="s">
        <v>164</v>
      </c>
      <c r="D42" s="200">
        <f>D41*0.15</f>
        <v>2.64</v>
      </c>
    </row>
    <row r="43" spans="1:4" s="6" customFormat="1" ht="15">
      <c r="A43" s="76"/>
      <c r="B43" s="82" t="s">
        <v>422</v>
      </c>
      <c r="C43" s="81" t="s">
        <v>143</v>
      </c>
      <c r="D43" s="200">
        <f>D42*30</f>
        <v>79.2</v>
      </c>
    </row>
    <row r="44" spans="1:4" s="6" customFormat="1" ht="15">
      <c r="A44" s="76"/>
      <c r="B44" s="82" t="s">
        <v>423</v>
      </c>
      <c r="C44" s="202" t="s">
        <v>165</v>
      </c>
      <c r="D44" s="200">
        <v>54</v>
      </c>
    </row>
    <row r="45" spans="1:4" s="6" customFormat="1" ht="15">
      <c r="A45" s="76"/>
      <c r="B45" s="201" t="s">
        <v>424</v>
      </c>
      <c r="C45" s="81" t="s">
        <v>139</v>
      </c>
      <c r="D45" s="200">
        <f>D41*2</f>
        <v>35.2</v>
      </c>
    </row>
    <row r="46" spans="1:4" s="6" customFormat="1" ht="15">
      <c r="A46" s="76"/>
      <c r="B46" s="82" t="s">
        <v>158</v>
      </c>
      <c r="C46" s="81" t="s">
        <v>143</v>
      </c>
      <c r="D46" s="200">
        <f>D45*18</f>
        <v>633.6</v>
      </c>
    </row>
    <row r="47" spans="1:4" s="6" customFormat="1" ht="15">
      <c r="A47" s="76" t="s">
        <v>169</v>
      </c>
      <c r="B47" s="209" t="s">
        <v>178</v>
      </c>
      <c r="C47" s="81"/>
      <c r="D47" s="200"/>
    </row>
    <row r="48" spans="1:4" ht="12.75">
      <c r="A48" s="76"/>
      <c r="B48" s="201" t="s">
        <v>425</v>
      </c>
      <c r="C48" s="208" t="s">
        <v>139</v>
      </c>
      <c r="D48" s="200">
        <v>36</v>
      </c>
    </row>
    <row r="49" spans="1:4" ht="12.75">
      <c r="A49" s="76"/>
      <c r="B49" s="82" t="s">
        <v>426</v>
      </c>
      <c r="C49" s="81" t="s">
        <v>164</v>
      </c>
      <c r="D49" s="102">
        <f>D48*0.38</f>
        <v>13.68</v>
      </c>
    </row>
    <row r="50" spans="1:4" ht="12.75">
      <c r="A50" s="76"/>
      <c r="B50" s="82" t="s">
        <v>422</v>
      </c>
      <c r="C50" s="81" t="s">
        <v>143</v>
      </c>
      <c r="D50" s="102">
        <f>D49*30</f>
        <v>410.4</v>
      </c>
    </row>
    <row r="51" spans="1:4" ht="12.75">
      <c r="A51" s="76"/>
      <c r="B51" s="82" t="s">
        <v>427</v>
      </c>
      <c r="C51" s="81" t="s">
        <v>165</v>
      </c>
      <c r="D51" s="200">
        <v>110</v>
      </c>
    </row>
    <row r="52" spans="1:4" ht="12.75">
      <c r="A52" s="76" t="s">
        <v>170</v>
      </c>
      <c r="B52" s="201" t="s">
        <v>428</v>
      </c>
      <c r="C52" s="208" t="s">
        <v>139</v>
      </c>
      <c r="D52" s="200">
        <v>15</v>
      </c>
    </row>
    <row r="53" spans="1:4" ht="12.75">
      <c r="A53" s="76"/>
      <c r="B53" s="82" t="s">
        <v>429</v>
      </c>
      <c r="C53" s="81" t="s">
        <v>164</v>
      </c>
      <c r="D53" s="200">
        <f>D52*0.3</f>
        <v>4.5</v>
      </c>
    </row>
    <row r="54" spans="1:4" ht="13.5" thickBot="1">
      <c r="A54" s="90"/>
      <c r="B54" s="210" t="s">
        <v>422</v>
      </c>
      <c r="C54" s="168" t="s">
        <v>143</v>
      </c>
      <c r="D54" s="211">
        <f>D53*30</f>
        <v>135</v>
      </c>
    </row>
    <row r="55" spans="1:4" ht="15">
      <c r="A55" s="75"/>
      <c r="B55" s="101" t="s">
        <v>179</v>
      </c>
      <c r="C55" s="94"/>
      <c r="D55" s="212"/>
    </row>
    <row r="56" spans="1:4" ht="15">
      <c r="A56" s="76" t="s">
        <v>172</v>
      </c>
      <c r="B56" s="209" t="s">
        <v>189</v>
      </c>
      <c r="C56" s="81"/>
      <c r="D56" s="200"/>
    </row>
    <row r="57" spans="1:4" ht="12.75">
      <c r="A57" s="76"/>
      <c r="B57" s="80" t="s">
        <v>430</v>
      </c>
      <c r="C57" s="81" t="s">
        <v>139</v>
      </c>
      <c r="D57" s="200">
        <v>162.3</v>
      </c>
    </row>
    <row r="58" spans="1:4" ht="12.75">
      <c r="A58" s="76"/>
      <c r="B58" s="82" t="s">
        <v>190</v>
      </c>
      <c r="C58" s="81" t="s">
        <v>164</v>
      </c>
      <c r="D58" s="200">
        <f>D57*0.2*1.05</f>
        <v>34.083000000000006</v>
      </c>
    </row>
    <row r="59" spans="1:4" ht="12.75">
      <c r="A59" s="76"/>
      <c r="B59" s="80" t="s">
        <v>431</v>
      </c>
      <c r="C59" s="81" t="s">
        <v>139</v>
      </c>
      <c r="D59" s="200">
        <f>D57</f>
        <v>162.3</v>
      </c>
    </row>
    <row r="60" spans="1:4" ht="15">
      <c r="A60" s="76" t="s">
        <v>177</v>
      </c>
      <c r="B60" s="199" t="s">
        <v>192</v>
      </c>
      <c r="C60" s="81"/>
      <c r="D60" s="200"/>
    </row>
    <row r="61" spans="1:4" ht="12.75">
      <c r="A61" s="76"/>
      <c r="B61" s="80" t="s">
        <v>432</v>
      </c>
      <c r="C61" s="81" t="s">
        <v>139</v>
      </c>
      <c r="D61" s="102">
        <v>67.3</v>
      </c>
    </row>
    <row r="62" spans="1:4" ht="12.75">
      <c r="A62" s="76"/>
      <c r="B62" s="80" t="s">
        <v>180</v>
      </c>
      <c r="C62" s="81" t="s">
        <v>139</v>
      </c>
      <c r="D62" s="102">
        <v>67.3</v>
      </c>
    </row>
    <row r="63" spans="1:4" ht="12.75">
      <c r="A63" s="76"/>
      <c r="B63" s="82" t="s">
        <v>181</v>
      </c>
      <c r="C63" s="81" t="s">
        <v>164</v>
      </c>
      <c r="D63" s="200">
        <f>D62*0.1*1.15</f>
        <v>7.7395</v>
      </c>
    </row>
    <row r="64" spans="1:4" ht="12.75">
      <c r="A64" s="76"/>
      <c r="B64" s="83" t="s">
        <v>182</v>
      </c>
      <c r="C64" s="81" t="s">
        <v>139</v>
      </c>
      <c r="D64" s="200">
        <f>D62</f>
        <v>67.3</v>
      </c>
    </row>
    <row r="65" spans="1:4" ht="12.75">
      <c r="A65" s="76"/>
      <c r="B65" s="82" t="s">
        <v>183</v>
      </c>
      <c r="C65" s="81" t="s">
        <v>164</v>
      </c>
      <c r="D65" s="200">
        <f>D62*0.03*1.15</f>
        <v>2.3218499999999995</v>
      </c>
    </row>
    <row r="66" spans="1:4" ht="12.75">
      <c r="A66" s="76"/>
      <c r="B66" s="201" t="s">
        <v>433</v>
      </c>
      <c r="C66" s="202" t="s">
        <v>139</v>
      </c>
      <c r="D66" s="200">
        <f>D62</f>
        <v>67.3</v>
      </c>
    </row>
    <row r="67" spans="1:4" ht="12.75">
      <c r="A67" s="76"/>
      <c r="B67" s="82" t="s">
        <v>185</v>
      </c>
      <c r="C67" s="81" t="s">
        <v>164</v>
      </c>
      <c r="D67" s="102">
        <f>D62*0.4*1.05</f>
        <v>28.266000000000002</v>
      </c>
    </row>
    <row r="68" spans="1:4" ht="12.75">
      <c r="A68" s="76"/>
      <c r="B68" s="82" t="s">
        <v>186</v>
      </c>
      <c r="C68" s="81" t="s">
        <v>187</v>
      </c>
      <c r="D68" s="85">
        <v>20</v>
      </c>
    </row>
    <row r="69" spans="1:4" ht="12.75">
      <c r="A69" s="76" t="s">
        <v>188</v>
      </c>
      <c r="B69" s="213" t="s">
        <v>194</v>
      </c>
      <c r="C69" s="202" t="s">
        <v>195</v>
      </c>
      <c r="D69" s="200">
        <v>9.17</v>
      </c>
    </row>
    <row r="70" spans="1:4" ht="12.75">
      <c r="A70" s="76"/>
      <c r="B70" s="89" t="s">
        <v>434</v>
      </c>
      <c r="C70" s="202" t="s">
        <v>195</v>
      </c>
      <c r="D70" s="200">
        <f>2.18*1.05</f>
        <v>2.289</v>
      </c>
    </row>
    <row r="71" spans="1:4" ht="12.75">
      <c r="A71" s="76"/>
      <c r="B71" s="89" t="s">
        <v>435</v>
      </c>
      <c r="C71" s="202" t="s">
        <v>195</v>
      </c>
      <c r="D71" s="200">
        <v>0.18</v>
      </c>
    </row>
    <row r="72" spans="1:4" ht="12.75">
      <c r="A72" s="76"/>
      <c r="B72" s="89" t="s">
        <v>436</v>
      </c>
      <c r="C72" s="202" t="s">
        <v>195</v>
      </c>
      <c r="D72" s="200">
        <v>0.06</v>
      </c>
    </row>
    <row r="73" spans="1:4" ht="12.75">
      <c r="A73" s="76"/>
      <c r="B73" s="82" t="s">
        <v>196</v>
      </c>
      <c r="C73" s="208" t="s">
        <v>195</v>
      </c>
      <c r="D73" s="200">
        <v>1.2</v>
      </c>
    </row>
    <row r="74" spans="1:4" ht="12.75">
      <c r="A74" s="76"/>
      <c r="B74" s="82" t="s">
        <v>197</v>
      </c>
      <c r="C74" s="208" t="s">
        <v>195</v>
      </c>
      <c r="D74" s="200">
        <v>5.05</v>
      </c>
    </row>
    <row r="75" spans="1:4" ht="12.75">
      <c r="A75" s="76"/>
      <c r="B75" s="82" t="s">
        <v>437</v>
      </c>
      <c r="C75" s="208" t="s">
        <v>195</v>
      </c>
      <c r="D75" s="200">
        <v>0.31</v>
      </c>
    </row>
    <row r="76" spans="1:4" ht="12.75">
      <c r="A76" s="76"/>
      <c r="B76" s="82" t="s">
        <v>438</v>
      </c>
      <c r="C76" s="208" t="s">
        <v>195</v>
      </c>
      <c r="D76" s="200">
        <v>0.08</v>
      </c>
    </row>
    <row r="77" spans="1:4" ht="15">
      <c r="A77" s="76" t="s">
        <v>191</v>
      </c>
      <c r="B77" s="199" t="s">
        <v>439</v>
      </c>
      <c r="C77" s="81"/>
      <c r="D77" s="200"/>
    </row>
    <row r="78" spans="1:4" ht="12.75">
      <c r="A78" s="76"/>
      <c r="B78" s="80" t="s">
        <v>432</v>
      </c>
      <c r="C78" s="81" t="s">
        <v>139</v>
      </c>
      <c r="D78" s="102">
        <v>28.5</v>
      </c>
    </row>
    <row r="79" spans="1:4" ht="12.75">
      <c r="A79" s="76"/>
      <c r="B79" s="201" t="s">
        <v>440</v>
      </c>
      <c r="C79" s="202" t="s">
        <v>139</v>
      </c>
      <c r="D79" s="200">
        <f>D78</f>
        <v>28.5</v>
      </c>
    </row>
    <row r="80" spans="1:4" ht="12.75">
      <c r="A80" s="76"/>
      <c r="B80" s="82" t="s">
        <v>185</v>
      </c>
      <c r="C80" s="81" t="s">
        <v>164</v>
      </c>
      <c r="D80" s="102">
        <f>D78*0.5*1.05</f>
        <v>14.9625</v>
      </c>
    </row>
    <row r="81" spans="1:4" ht="12.75">
      <c r="A81" s="76"/>
      <c r="B81" s="82" t="s">
        <v>186</v>
      </c>
      <c r="C81" s="81" t="s">
        <v>187</v>
      </c>
      <c r="D81" s="85">
        <v>4</v>
      </c>
    </row>
    <row r="82" spans="1:4" ht="15">
      <c r="A82" s="76" t="s">
        <v>193</v>
      </c>
      <c r="B82" s="207" t="s">
        <v>441</v>
      </c>
      <c r="C82" s="214"/>
      <c r="D82" s="85"/>
    </row>
    <row r="83" spans="1:4" ht="12.75">
      <c r="A83" s="76"/>
      <c r="B83" s="80" t="s">
        <v>432</v>
      </c>
      <c r="C83" s="81" t="s">
        <v>139</v>
      </c>
      <c r="D83" s="102">
        <v>122.2</v>
      </c>
    </row>
    <row r="84" spans="1:4" ht="12.75">
      <c r="A84" s="76"/>
      <c r="B84" s="80" t="s">
        <v>180</v>
      </c>
      <c r="C84" s="81" t="s">
        <v>139</v>
      </c>
      <c r="D84" s="102">
        <f>D83</f>
        <v>122.2</v>
      </c>
    </row>
    <row r="85" spans="1:4" ht="12.75">
      <c r="A85" s="76"/>
      <c r="B85" s="82" t="s">
        <v>181</v>
      </c>
      <c r="C85" s="81" t="s">
        <v>164</v>
      </c>
      <c r="D85" s="200">
        <f>D84*0.1*1.15</f>
        <v>14.052999999999999</v>
      </c>
    </row>
    <row r="86" spans="1:4" ht="12.75">
      <c r="A86" s="76"/>
      <c r="B86" s="83" t="s">
        <v>182</v>
      </c>
      <c r="C86" s="81" t="s">
        <v>139</v>
      </c>
      <c r="D86" s="200">
        <f>D84</f>
        <v>122.2</v>
      </c>
    </row>
    <row r="87" spans="1:4" ht="12.75">
      <c r="A87" s="76"/>
      <c r="B87" s="82" t="s">
        <v>183</v>
      </c>
      <c r="C87" s="81" t="s">
        <v>164</v>
      </c>
      <c r="D87" s="200">
        <f>D84*0.03*1.15</f>
        <v>4.2158999999999995</v>
      </c>
    </row>
    <row r="88" spans="1:4" ht="12.75">
      <c r="A88" s="76"/>
      <c r="B88" s="201" t="s">
        <v>199</v>
      </c>
      <c r="C88" s="202" t="s">
        <v>139</v>
      </c>
      <c r="D88" s="200">
        <f>D84</f>
        <v>122.2</v>
      </c>
    </row>
    <row r="89" spans="1:4" ht="12.75">
      <c r="A89" s="76"/>
      <c r="B89" s="82" t="s">
        <v>200</v>
      </c>
      <c r="C89" s="81" t="s">
        <v>164</v>
      </c>
      <c r="D89" s="200">
        <f>D84*0.2</f>
        <v>24.44</v>
      </c>
    </row>
    <row r="90" spans="1:4" ht="12.75">
      <c r="A90" s="76"/>
      <c r="B90" s="82" t="s">
        <v>186</v>
      </c>
      <c r="C90" s="81" t="s">
        <v>187</v>
      </c>
      <c r="D90" s="85">
        <v>6</v>
      </c>
    </row>
    <row r="91" spans="1:4" ht="15">
      <c r="A91" s="76" t="s">
        <v>198</v>
      </c>
      <c r="B91" s="199" t="s">
        <v>442</v>
      </c>
      <c r="C91" s="81"/>
      <c r="D91" s="102"/>
    </row>
    <row r="92" spans="1:4" ht="12.75">
      <c r="A92" s="76"/>
      <c r="B92" s="83" t="s">
        <v>443</v>
      </c>
      <c r="C92" s="81" t="s">
        <v>139</v>
      </c>
      <c r="D92" s="200">
        <v>10.2</v>
      </c>
    </row>
    <row r="93" spans="1:4" ht="12.75">
      <c r="A93" s="76"/>
      <c r="B93" s="80" t="s">
        <v>444</v>
      </c>
      <c r="C93" s="81" t="s">
        <v>139</v>
      </c>
      <c r="D93" s="102">
        <v>10.2</v>
      </c>
    </row>
    <row r="94" spans="1:4" ht="12.75">
      <c r="A94" s="76"/>
      <c r="B94" s="82" t="s">
        <v>445</v>
      </c>
      <c r="C94" s="81" t="s">
        <v>139</v>
      </c>
      <c r="D94" s="200">
        <f>D93*1.03</f>
        <v>10.506</v>
      </c>
    </row>
    <row r="95" spans="1:4" ht="12.75">
      <c r="A95" s="76"/>
      <c r="B95" s="80" t="s">
        <v>446</v>
      </c>
      <c r="C95" s="81" t="s">
        <v>139</v>
      </c>
      <c r="D95" s="200">
        <f>D92</f>
        <v>10.2</v>
      </c>
    </row>
    <row r="96" spans="1:4" ht="12.75">
      <c r="A96" s="76"/>
      <c r="B96" s="82" t="s">
        <v>190</v>
      </c>
      <c r="C96" s="81" t="s">
        <v>164</v>
      </c>
      <c r="D96" s="200">
        <f>D95*0.08*1.05</f>
        <v>0.8568</v>
      </c>
    </row>
    <row r="97" spans="1:4" ht="12.75">
      <c r="A97" s="76"/>
      <c r="B97" s="80" t="s">
        <v>203</v>
      </c>
      <c r="C97" s="81" t="s">
        <v>139</v>
      </c>
      <c r="D97" s="102">
        <f>D92</f>
        <v>10.2</v>
      </c>
    </row>
    <row r="98" spans="1:4" ht="12.75">
      <c r="A98" s="76"/>
      <c r="B98" s="82" t="s">
        <v>159</v>
      </c>
      <c r="C98" s="81" t="s">
        <v>156</v>
      </c>
      <c r="D98" s="200">
        <f>D97*0.2</f>
        <v>2.04</v>
      </c>
    </row>
    <row r="99" spans="1:4" ht="12.75">
      <c r="A99" s="76"/>
      <c r="B99" s="83" t="s">
        <v>204</v>
      </c>
      <c r="C99" s="81" t="s">
        <v>139</v>
      </c>
      <c r="D99" s="200">
        <f>D97</f>
        <v>10.2</v>
      </c>
    </row>
    <row r="100" spans="1:4" ht="12.75">
      <c r="A100" s="76"/>
      <c r="B100" s="82" t="s">
        <v>205</v>
      </c>
      <c r="C100" s="81" t="s">
        <v>139</v>
      </c>
      <c r="D100" s="200">
        <f>D99*1.08</f>
        <v>11.016</v>
      </c>
    </row>
    <row r="101" spans="1:4" ht="12.75">
      <c r="A101" s="76"/>
      <c r="B101" s="82" t="s">
        <v>206</v>
      </c>
      <c r="C101" s="81" t="s">
        <v>143</v>
      </c>
      <c r="D101" s="200">
        <f>D99*5.5</f>
        <v>56.099999999999994</v>
      </c>
    </row>
    <row r="102" spans="1:4" ht="12.75">
      <c r="A102" s="76"/>
      <c r="B102" s="83" t="s">
        <v>207</v>
      </c>
      <c r="C102" s="81" t="s">
        <v>139</v>
      </c>
      <c r="D102" s="200">
        <f>D99</f>
        <v>10.2</v>
      </c>
    </row>
    <row r="103" spans="1:4" ht="12.75">
      <c r="A103" s="76"/>
      <c r="B103" s="82" t="s">
        <v>208</v>
      </c>
      <c r="C103" s="81" t="s">
        <v>143</v>
      </c>
      <c r="D103" s="200">
        <f>D102*0.6</f>
        <v>6.119999999999999</v>
      </c>
    </row>
    <row r="104" spans="1:4" ht="12.75">
      <c r="A104" s="76"/>
      <c r="B104" s="80" t="s">
        <v>447</v>
      </c>
      <c r="C104" s="81" t="s">
        <v>165</v>
      </c>
      <c r="D104" s="200">
        <v>16</v>
      </c>
    </row>
    <row r="105" spans="1:4" ht="15">
      <c r="A105" s="76" t="s">
        <v>201</v>
      </c>
      <c r="B105" s="199" t="s">
        <v>202</v>
      </c>
      <c r="C105" s="81"/>
      <c r="D105" s="102"/>
    </row>
    <row r="106" spans="1:4" ht="12.75">
      <c r="A106" s="76"/>
      <c r="B106" s="83" t="s">
        <v>443</v>
      </c>
      <c r="C106" s="81" t="s">
        <v>139</v>
      </c>
      <c r="D106" s="200">
        <v>27.8</v>
      </c>
    </row>
    <row r="107" spans="1:4" ht="12.75">
      <c r="A107" s="76"/>
      <c r="B107" s="80" t="s">
        <v>444</v>
      </c>
      <c r="C107" s="81" t="s">
        <v>139</v>
      </c>
      <c r="D107" s="102">
        <f>D106</f>
        <v>27.8</v>
      </c>
    </row>
    <row r="108" spans="1:4" ht="12.75">
      <c r="A108" s="76"/>
      <c r="B108" s="82" t="s">
        <v>445</v>
      </c>
      <c r="C108" s="81" t="s">
        <v>164</v>
      </c>
      <c r="D108" s="200">
        <f>D107*1.03</f>
        <v>28.634</v>
      </c>
    </row>
    <row r="109" spans="1:4" ht="12.75">
      <c r="A109" s="76"/>
      <c r="B109" s="80" t="s">
        <v>446</v>
      </c>
      <c r="C109" s="81" t="s">
        <v>139</v>
      </c>
      <c r="D109" s="200">
        <f>D106</f>
        <v>27.8</v>
      </c>
    </row>
    <row r="110" spans="1:4" ht="12.75">
      <c r="A110" s="76"/>
      <c r="B110" s="82" t="s">
        <v>190</v>
      </c>
      <c r="C110" s="81" t="s">
        <v>164</v>
      </c>
      <c r="D110" s="200">
        <f>D109*0.08*1.05</f>
        <v>2.3352000000000004</v>
      </c>
    </row>
    <row r="111" spans="1:4" ht="12.75">
      <c r="A111" s="76"/>
      <c r="B111" s="83" t="s">
        <v>448</v>
      </c>
      <c r="C111" s="81" t="s">
        <v>139</v>
      </c>
      <c r="D111" s="200">
        <v>27.8</v>
      </c>
    </row>
    <row r="112" spans="1:4" ht="12.75">
      <c r="A112" s="76"/>
      <c r="B112" s="83" t="s">
        <v>449</v>
      </c>
      <c r="C112" s="81" t="s">
        <v>139</v>
      </c>
      <c r="D112" s="200">
        <f>D111</f>
        <v>27.8</v>
      </c>
    </row>
    <row r="113" spans="1:4" ht="12.75">
      <c r="A113" s="76"/>
      <c r="B113" s="82" t="s">
        <v>450</v>
      </c>
      <c r="C113" s="81" t="s">
        <v>139</v>
      </c>
      <c r="D113" s="200">
        <f>D112*1.12</f>
        <v>31.136000000000003</v>
      </c>
    </row>
    <row r="114" spans="1:4" ht="12.75">
      <c r="A114" s="76"/>
      <c r="B114" s="82" t="s">
        <v>451</v>
      </c>
      <c r="C114" s="81" t="s">
        <v>143</v>
      </c>
      <c r="D114" s="200">
        <f>D112*0.4</f>
        <v>11.120000000000001</v>
      </c>
    </row>
    <row r="115" spans="1:4" ht="13.5" thickBot="1">
      <c r="A115" s="86"/>
      <c r="B115" s="215" t="s">
        <v>452</v>
      </c>
      <c r="C115" s="96" t="s">
        <v>165</v>
      </c>
      <c r="D115" s="216">
        <v>30</v>
      </c>
    </row>
    <row r="116" spans="1:4" ht="15">
      <c r="A116" s="87"/>
      <c r="B116" s="217" t="s">
        <v>209</v>
      </c>
      <c r="C116" s="98"/>
      <c r="D116" s="218"/>
    </row>
    <row r="117" spans="1:4" ht="12.75">
      <c r="A117" s="76" t="s">
        <v>210</v>
      </c>
      <c r="B117" s="83" t="s">
        <v>212</v>
      </c>
      <c r="C117" s="81" t="s">
        <v>139</v>
      </c>
      <c r="D117" s="200">
        <v>9.9</v>
      </c>
    </row>
    <row r="118" spans="1:4" ht="12.75">
      <c r="A118" s="76" t="s">
        <v>211</v>
      </c>
      <c r="B118" s="80" t="s">
        <v>214</v>
      </c>
      <c r="C118" s="81" t="s">
        <v>139</v>
      </c>
      <c r="D118" s="200">
        <v>9.9</v>
      </c>
    </row>
    <row r="119" spans="1:4" ht="25.5">
      <c r="A119" s="76" t="s">
        <v>213</v>
      </c>
      <c r="B119" s="80" t="s">
        <v>453</v>
      </c>
      <c r="C119" s="81" t="s">
        <v>139</v>
      </c>
      <c r="D119" s="200">
        <v>188.1</v>
      </c>
    </row>
    <row r="120" spans="1:4" ht="12.75">
      <c r="A120" s="87"/>
      <c r="B120" s="82" t="s">
        <v>454</v>
      </c>
      <c r="C120" s="81" t="s">
        <v>156</v>
      </c>
      <c r="D120" s="200">
        <f>D119*0.2</f>
        <v>37.62</v>
      </c>
    </row>
    <row r="121" spans="1:4" ht="12.75">
      <c r="A121" s="87"/>
      <c r="B121" s="82" t="s">
        <v>455</v>
      </c>
      <c r="C121" s="81" t="s">
        <v>156</v>
      </c>
      <c r="D121" s="200">
        <f>D119*0.35</f>
        <v>65.835</v>
      </c>
    </row>
    <row r="122" spans="1:4" ht="12.75">
      <c r="A122" s="76" t="s">
        <v>215</v>
      </c>
      <c r="B122" s="80" t="s">
        <v>456</v>
      </c>
      <c r="C122" s="81" t="s">
        <v>139</v>
      </c>
      <c r="D122" s="200">
        <v>10.5</v>
      </c>
    </row>
    <row r="123" spans="1:4" ht="12.75">
      <c r="A123" s="87"/>
      <c r="B123" s="82" t="s">
        <v>454</v>
      </c>
      <c r="C123" s="81" t="s">
        <v>156</v>
      </c>
      <c r="D123" s="200">
        <f>D122*0.2</f>
        <v>2.1</v>
      </c>
    </row>
    <row r="124" spans="1:4" ht="12.75">
      <c r="A124" s="76" t="s">
        <v>217</v>
      </c>
      <c r="B124" s="201" t="s">
        <v>457</v>
      </c>
      <c r="C124" s="81" t="s">
        <v>139</v>
      </c>
      <c r="D124" s="85">
        <v>115.1</v>
      </c>
    </row>
    <row r="125" spans="1:4" ht="12.75">
      <c r="A125" s="76" t="s">
        <v>219</v>
      </c>
      <c r="B125" s="201" t="s">
        <v>458</v>
      </c>
      <c r="C125" s="81" t="s">
        <v>139</v>
      </c>
      <c r="D125" s="85">
        <v>115.1</v>
      </c>
    </row>
    <row r="126" spans="1:4" ht="12.75">
      <c r="A126" s="87"/>
      <c r="B126" s="82" t="s">
        <v>454</v>
      </c>
      <c r="C126" s="81" t="s">
        <v>156</v>
      </c>
      <c r="D126" s="200">
        <f>D125*0.2</f>
        <v>23.02</v>
      </c>
    </row>
    <row r="127" spans="1:4" ht="12.75">
      <c r="A127" s="87" t="s">
        <v>220</v>
      </c>
      <c r="B127" s="80" t="s">
        <v>424</v>
      </c>
      <c r="C127" s="81" t="s">
        <v>139</v>
      </c>
      <c r="D127" s="200">
        <v>115.1</v>
      </c>
    </row>
    <row r="128" spans="1:4" ht="12.75">
      <c r="A128" s="87"/>
      <c r="B128" s="82" t="s">
        <v>158</v>
      </c>
      <c r="C128" s="81" t="s">
        <v>143</v>
      </c>
      <c r="D128" s="200">
        <f>D127*16</f>
        <v>1841.6</v>
      </c>
    </row>
    <row r="129" spans="1:4" ht="12.75">
      <c r="A129" s="76" t="s">
        <v>222</v>
      </c>
      <c r="B129" s="201" t="s">
        <v>459</v>
      </c>
      <c r="C129" s="202" t="s">
        <v>139</v>
      </c>
      <c r="D129" s="200">
        <f>D127</f>
        <v>115.1</v>
      </c>
    </row>
    <row r="130" spans="1:4" ht="12.75">
      <c r="A130" s="87"/>
      <c r="B130" s="82" t="s">
        <v>216</v>
      </c>
      <c r="C130" s="81" t="s">
        <v>156</v>
      </c>
      <c r="D130" s="200">
        <f>D129*0.3</f>
        <v>34.529999999999994</v>
      </c>
    </row>
    <row r="131" spans="1:4" ht="12.75">
      <c r="A131" s="87" t="s">
        <v>223</v>
      </c>
      <c r="B131" s="83" t="s">
        <v>460</v>
      </c>
      <c r="C131" s="81" t="s">
        <v>139</v>
      </c>
      <c r="D131" s="200">
        <v>67</v>
      </c>
    </row>
    <row r="132" spans="1:4" ht="12.75">
      <c r="A132" s="87" t="s">
        <v>224</v>
      </c>
      <c r="B132" s="83" t="s">
        <v>461</v>
      </c>
      <c r="C132" s="81" t="s">
        <v>139</v>
      </c>
      <c r="D132" s="200">
        <v>36.6</v>
      </c>
    </row>
    <row r="133" spans="1:4" ht="12.75">
      <c r="A133" s="87"/>
      <c r="B133" s="82" t="s">
        <v>221</v>
      </c>
      <c r="C133" s="81" t="s">
        <v>139</v>
      </c>
      <c r="D133" s="200">
        <f>D132*1.08</f>
        <v>39.528000000000006</v>
      </c>
    </row>
    <row r="134" spans="1:4" ht="12.75">
      <c r="A134" s="87"/>
      <c r="B134" s="82" t="s">
        <v>206</v>
      </c>
      <c r="C134" s="81" t="s">
        <v>143</v>
      </c>
      <c r="D134" s="200">
        <f>D131*4.5</f>
        <v>301.5</v>
      </c>
    </row>
    <row r="135" spans="1:4" ht="12.75">
      <c r="A135" s="87" t="s">
        <v>227</v>
      </c>
      <c r="B135" s="83" t="s">
        <v>207</v>
      </c>
      <c r="C135" s="81" t="s">
        <v>139</v>
      </c>
      <c r="D135" s="200">
        <f>D131</f>
        <v>67</v>
      </c>
    </row>
    <row r="136" spans="1:4" ht="12.75">
      <c r="A136" s="87"/>
      <c r="B136" s="82" t="s">
        <v>208</v>
      </c>
      <c r="C136" s="81" t="s">
        <v>143</v>
      </c>
      <c r="D136" s="200">
        <f>D135*0.6</f>
        <v>40.199999999999996</v>
      </c>
    </row>
    <row r="137" spans="1:4" ht="12.75">
      <c r="A137" s="76" t="s">
        <v>230</v>
      </c>
      <c r="B137" s="83" t="s">
        <v>459</v>
      </c>
      <c r="C137" s="81" t="s">
        <v>139</v>
      </c>
      <c r="D137" s="200">
        <v>30.4</v>
      </c>
    </row>
    <row r="138" spans="1:4" ht="12.75">
      <c r="A138" s="87"/>
      <c r="B138" s="82" t="s">
        <v>216</v>
      </c>
      <c r="C138" s="81" t="s">
        <v>156</v>
      </c>
      <c r="D138" s="200">
        <f>D137*0.3</f>
        <v>9.12</v>
      </c>
    </row>
    <row r="139" spans="1:4" ht="12.75">
      <c r="A139" s="87" t="s">
        <v>231</v>
      </c>
      <c r="B139" s="80" t="s">
        <v>462</v>
      </c>
      <c r="C139" s="81" t="s">
        <v>139</v>
      </c>
      <c r="D139" s="200">
        <v>32</v>
      </c>
    </row>
    <row r="140" spans="1:4" ht="12.75">
      <c r="A140" s="87"/>
      <c r="B140" s="82" t="s">
        <v>216</v>
      </c>
      <c r="C140" s="81" t="s">
        <v>156</v>
      </c>
      <c r="D140" s="200">
        <f>D137*0.35</f>
        <v>10.639999999999999</v>
      </c>
    </row>
    <row r="141" spans="1:4" ht="12.75">
      <c r="A141" s="76"/>
      <c r="B141" s="89" t="s">
        <v>218</v>
      </c>
      <c r="C141" s="202" t="s">
        <v>143</v>
      </c>
      <c r="D141" s="200">
        <f>D137*0.8</f>
        <v>24.32</v>
      </c>
    </row>
    <row r="142" spans="1:4" ht="12.75">
      <c r="A142" s="76" t="s">
        <v>233</v>
      </c>
      <c r="B142" s="201" t="s">
        <v>457</v>
      </c>
      <c r="C142" s="81" t="s">
        <v>139</v>
      </c>
      <c r="D142" s="85">
        <v>369.3</v>
      </c>
    </row>
    <row r="143" spans="1:4" ht="12.75">
      <c r="A143" s="76" t="s">
        <v>234</v>
      </c>
      <c r="B143" s="201" t="s">
        <v>458</v>
      </c>
      <c r="C143" s="81" t="s">
        <v>139</v>
      </c>
      <c r="D143" s="85">
        <f>D142</f>
        <v>369.3</v>
      </c>
    </row>
    <row r="144" spans="1:4" ht="12.75">
      <c r="A144" s="87"/>
      <c r="B144" s="82" t="s">
        <v>454</v>
      </c>
      <c r="C144" s="81" t="s">
        <v>156</v>
      </c>
      <c r="D144" s="200">
        <f>D143*0.2</f>
        <v>73.86</v>
      </c>
    </row>
    <row r="145" spans="1:4" ht="12.75">
      <c r="A145" s="76" t="s">
        <v>235</v>
      </c>
      <c r="B145" s="201" t="s">
        <v>459</v>
      </c>
      <c r="C145" s="202" t="s">
        <v>139</v>
      </c>
      <c r="D145" s="200">
        <f>D142</f>
        <v>369.3</v>
      </c>
    </row>
    <row r="146" spans="1:4" ht="13.5" thickBot="1">
      <c r="A146" s="92"/>
      <c r="B146" s="210" t="s">
        <v>216</v>
      </c>
      <c r="C146" s="168" t="s">
        <v>156</v>
      </c>
      <c r="D146" s="219">
        <f>D145*0.3</f>
        <v>110.79</v>
      </c>
    </row>
    <row r="147" spans="1:4" ht="15">
      <c r="A147" s="75"/>
      <c r="B147" s="101" t="s">
        <v>232</v>
      </c>
      <c r="C147" s="94"/>
      <c r="D147" s="212"/>
    </row>
    <row r="148" spans="1:4" ht="15">
      <c r="A148" s="76"/>
      <c r="B148" s="199" t="s">
        <v>463</v>
      </c>
      <c r="C148" s="81"/>
      <c r="D148" s="200"/>
    </row>
    <row r="149" spans="1:5" ht="12.75">
      <c r="A149" s="320" t="s">
        <v>236</v>
      </c>
      <c r="B149" s="321" t="s">
        <v>464</v>
      </c>
      <c r="C149" s="322" t="s">
        <v>139</v>
      </c>
      <c r="D149" s="323">
        <v>165</v>
      </c>
      <c r="E149" s="324"/>
    </row>
    <row r="150" spans="1:5" ht="12.75">
      <c r="A150" s="320"/>
      <c r="B150" s="325" t="s">
        <v>465</v>
      </c>
      <c r="C150" s="322" t="s">
        <v>139</v>
      </c>
      <c r="D150" s="323">
        <f>D149*1.05</f>
        <v>173.25</v>
      </c>
      <c r="E150" s="324"/>
    </row>
    <row r="151" spans="1:5" ht="12.75">
      <c r="A151" s="320"/>
      <c r="B151" s="325" t="s">
        <v>466</v>
      </c>
      <c r="C151" s="322" t="s">
        <v>143</v>
      </c>
      <c r="D151" s="323">
        <f>D149*2</f>
        <v>330</v>
      </c>
      <c r="E151" s="324"/>
    </row>
    <row r="152" spans="1:5" ht="12.75">
      <c r="A152" s="320"/>
      <c r="B152" s="321" t="s">
        <v>467</v>
      </c>
      <c r="C152" s="322" t="s">
        <v>139</v>
      </c>
      <c r="D152" s="323">
        <v>165</v>
      </c>
      <c r="E152" s="324"/>
    </row>
    <row r="153" spans="1:5" ht="12.75">
      <c r="A153" s="320"/>
      <c r="B153" s="325" t="s">
        <v>141</v>
      </c>
      <c r="C153" s="322" t="s">
        <v>139</v>
      </c>
      <c r="D153" s="323">
        <f>D152*1.05</f>
        <v>173.25</v>
      </c>
      <c r="E153" s="324"/>
    </row>
    <row r="154" spans="1:5" ht="12.75">
      <c r="A154" s="320"/>
      <c r="B154" s="326" t="s">
        <v>468</v>
      </c>
      <c r="C154" s="322" t="s">
        <v>143</v>
      </c>
      <c r="D154" s="323">
        <f>D153*4</f>
        <v>693</v>
      </c>
      <c r="E154" s="324"/>
    </row>
    <row r="155" spans="1:5" ht="12.75">
      <c r="A155" s="320"/>
      <c r="B155" s="327" t="s">
        <v>469</v>
      </c>
      <c r="C155" s="322" t="s">
        <v>139</v>
      </c>
      <c r="D155" s="323">
        <f>D149</f>
        <v>165</v>
      </c>
      <c r="E155" s="324"/>
    </row>
    <row r="156" spans="1:5" ht="12.75">
      <c r="A156" s="320"/>
      <c r="B156" s="325" t="s">
        <v>470</v>
      </c>
      <c r="C156" s="322" t="s">
        <v>139</v>
      </c>
      <c r="D156" s="323">
        <f>D155*1.03</f>
        <v>169.95000000000002</v>
      </c>
      <c r="E156" s="324"/>
    </row>
    <row r="157" spans="1:5" ht="12.75">
      <c r="A157" s="320"/>
      <c r="B157" s="328" t="s">
        <v>471</v>
      </c>
      <c r="C157" s="322" t="s">
        <v>139</v>
      </c>
      <c r="D157" s="323">
        <f>D149</f>
        <v>165</v>
      </c>
      <c r="E157" s="324"/>
    </row>
    <row r="158" spans="1:5" ht="12.75">
      <c r="A158" s="320"/>
      <c r="B158" s="326" t="s">
        <v>472</v>
      </c>
      <c r="C158" s="322" t="s">
        <v>139</v>
      </c>
      <c r="D158" s="323">
        <f>D157*1.15</f>
        <v>189.74999999999997</v>
      </c>
      <c r="E158" s="324"/>
    </row>
    <row r="159" spans="1:4" ht="12.75">
      <c r="A159" s="76" t="s">
        <v>236</v>
      </c>
      <c r="B159" s="201" t="s">
        <v>464</v>
      </c>
      <c r="C159" s="202" t="s">
        <v>139</v>
      </c>
      <c r="D159" s="200">
        <v>90.9</v>
      </c>
    </row>
    <row r="160" spans="1:4" ht="12.75">
      <c r="A160" s="76"/>
      <c r="B160" s="82" t="s">
        <v>465</v>
      </c>
      <c r="C160" s="81" t="s">
        <v>139</v>
      </c>
      <c r="D160" s="200">
        <f>D159*1.05</f>
        <v>95.44500000000001</v>
      </c>
    </row>
    <row r="161" spans="1:4" ht="12.75">
      <c r="A161" s="76"/>
      <c r="B161" s="89" t="s">
        <v>466</v>
      </c>
      <c r="C161" s="202" t="s">
        <v>143</v>
      </c>
      <c r="D161" s="200">
        <f>D159*2</f>
        <v>181.8</v>
      </c>
    </row>
    <row r="162" spans="1:4" ht="12.75">
      <c r="A162" s="76"/>
      <c r="B162" s="201" t="s">
        <v>467</v>
      </c>
      <c r="C162" s="81" t="s">
        <v>139</v>
      </c>
      <c r="D162" s="200">
        <v>90.9</v>
      </c>
    </row>
    <row r="163" spans="1:4" ht="12.75">
      <c r="A163" s="76"/>
      <c r="B163" s="82" t="s">
        <v>141</v>
      </c>
      <c r="C163" s="81" t="s">
        <v>139</v>
      </c>
      <c r="D163" s="200">
        <f>D162*1.05</f>
        <v>95.44500000000001</v>
      </c>
    </row>
    <row r="164" spans="1:4" ht="12.75">
      <c r="A164" s="76"/>
      <c r="B164" s="220" t="s">
        <v>468</v>
      </c>
      <c r="C164" s="81" t="s">
        <v>143</v>
      </c>
      <c r="D164" s="200">
        <f>D163*4</f>
        <v>381.78000000000003</v>
      </c>
    </row>
    <row r="165" spans="1:4" ht="12.75">
      <c r="A165" s="76"/>
      <c r="B165" s="83" t="s">
        <v>469</v>
      </c>
      <c r="C165" s="81" t="s">
        <v>139</v>
      </c>
      <c r="D165" s="200">
        <f>D159</f>
        <v>90.9</v>
      </c>
    </row>
    <row r="166" spans="1:4" ht="12.75">
      <c r="A166" s="76"/>
      <c r="B166" s="82" t="s">
        <v>470</v>
      </c>
      <c r="C166" s="81" t="s">
        <v>139</v>
      </c>
      <c r="D166" s="200">
        <f>D165*1.03</f>
        <v>93.62700000000001</v>
      </c>
    </row>
    <row r="167" spans="1:4" ht="12.75">
      <c r="A167" s="76"/>
      <c r="B167" s="221" t="s">
        <v>471</v>
      </c>
      <c r="C167" s="81" t="s">
        <v>139</v>
      </c>
      <c r="D167" s="200">
        <f>D159</f>
        <v>90.9</v>
      </c>
    </row>
    <row r="168" spans="1:4" ht="12.75">
      <c r="A168" s="76"/>
      <c r="B168" s="220" t="s">
        <v>472</v>
      </c>
      <c r="C168" s="81" t="s">
        <v>139</v>
      </c>
      <c r="D168" s="200">
        <f>D167*1.15</f>
        <v>104.535</v>
      </c>
    </row>
    <row r="169" spans="1:4" ht="12.75">
      <c r="A169" s="76"/>
      <c r="B169" s="83" t="s">
        <v>473</v>
      </c>
      <c r="C169" s="81" t="s">
        <v>145</v>
      </c>
      <c r="D169" s="200">
        <v>2</v>
      </c>
    </row>
    <row r="170" spans="1:4" ht="15">
      <c r="A170" s="76"/>
      <c r="B170" s="209" t="s">
        <v>474</v>
      </c>
      <c r="C170" s="81"/>
      <c r="D170" s="200"/>
    </row>
    <row r="171" spans="1:4" ht="12.75">
      <c r="A171" s="76" t="s">
        <v>237</v>
      </c>
      <c r="B171" s="201" t="s">
        <v>475</v>
      </c>
      <c r="C171" s="81" t="s">
        <v>139</v>
      </c>
      <c r="D171" s="200">
        <v>60.2</v>
      </c>
    </row>
    <row r="172" spans="1:4" ht="12.75">
      <c r="A172" s="76"/>
      <c r="B172" s="80" t="s">
        <v>476</v>
      </c>
      <c r="C172" s="81" t="s">
        <v>139</v>
      </c>
      <c r="D172" s="200">
        <f>D171</f>
        <v>60.2</v>
      </c>
    </row>
    <row r="173" spans="1:4" ht="12.75">
      <c r="A173" s="76"/>
      <c r="B173" s="82" t="s">
        <v>184</v>
      </c>
      <c r="C173" s="81" t="s">
        <v>139</v>
      </c>
      <c r="D173" s="200">
        <f>D172*1.2</f>
        <v>72.24</v>
      </c>
    </row>
    <row r="174" spans="1:4" ht="12.75">
      <c r="A174" s="76"/>
      <c r="B174" s="201" t="s">
        <v>477</v>
      </c>
      <c r="C174" s="202" t="s">
        <v>139</v>
      </c>
      <c r="D174" s="200">
        <f>D171</f>
        <v>60.2</v>
      </c>
    </row>
    <row r="175" spans="1:4" ht="12.75">
      <c r="A175" s="76"/>
      <c r="B175" s="82" t="s">
        <v>465</v>
      </c>
      <c r="C175" s="81" t="s">
        <v>139</v>
      </c>
      <c r="D175" s="200">
        <f>D174*1.05</f>
        <v>63.21000000000001</v>
      </c>
    </row>
    <row r="176" spans="1:4" ht="12.75">
      <c r="A176" s="76"/>
      <c r="B176" s="201" t="s">
        <v>478</v>
      </c>
      <c r="C176" s="81" t="s">
        <v>139</v>
      </c>
      <c r="D176" s="200">
        <f>D171</f>
        <v>60.2</v>
      </c>
    </row>
    <row r="177" spans="1:4" ht="12.75">
      <c r="A177" s="76"/>
      <c r="B177" s="82" t="s">
        <v>141</v>
      </c>
      <c r="C177" s="81" t="s">
        <v>139</v>
      </c>
      <c r="D177" s="200">
        <f>D176*1.05</f>
        <v>63.21000000000001</v>
      </c>
    </row>
    <row r="178" spans="1:4" ht="12.75">
      <c r="A178" s="76"/>
      <c r="B178" s="220" t="s">
        <v>468</v>
      </c>
      <c r="C178" s="81" t="s">
        <v>143</v>
      </c>
      <c r="D178" s="200">
        <f>D176*4</f>
        <v>240.8</v>
      </c>
    </row>
    <row r="179" spans="1:4" ht="12.75">
      <c r="A179" s="76"/>
      <c r="B179" s="83" t="s">
        <v>469</v>
      </c>
      <c r="C179" s="81" t="s">
        <v>139</v>
      </c>
      <c r="D179" s="200">
        <f>D171</f>
        <v>60.2</v>
      </c>
    </row>
    <row r="180" spans="1:4" ht="12.75">
      <c r="A180" s="76"/>
      <c r="B180" s="82" t="s">
        <v>470</v>
      </c>
      <c r="C180" s="81" t="s">
        <v>139</v>
      </c>
      <c r="D180" s="200">
        <f>D179*1.03</f>
        <v>62.00600000000001</v>
      </c>
    </row>
    <row r="181" spans="1:4" ht="12.75">
      <c r="A181" s="76"/>
      <c r="B181" s="221" t="s">
        <v>471</v>
      </c>
      <c r="C181" s="81" t="s">
        <v>139</v>
      </c>
      <c r="D181" s="200">
        <f>D179</f>
        <v>60.2</v>
      </c>
    </row>
    <row r="182" spans="1:4" ht="12.75">
      <c r="A182" s="76"/>
      <c r="B182" s="220" t="s">
        <v>472</v>
      </c>
      <c r="C182" s="81" t="s">
        <v>139</v>
      </c>
      <c r="D182" s="200">
        <f>D181*1.15</f>
        <v>69.23</v>
      </c>
    </row>
    <row r="183" spans="1:4" ht="15">
      <c r="A183" s="76"/>
      <c r="B183" s="207" t="s">
        <v>479</v>
      </c>
      <c r="C183" s="202"/>
      <c r="D183" s="200"/>
    </row>
    <row r="184" spans="1:4" ht="12.75">
      <c r="A184" s="76" t="s">
        <v>238</v>
      </c>
      <c r="B184" s="80" t="s">
        <v>480</v>
      </c>
      <c r="C184" s="81" t="s">
        <v>139</v>
      </c>
      <c r="D184" s="200">
        <v>93</v>
      </c>
    </row>
    <row r="185" spans="1:4" ht="12.75">
      <c r="A185" s="76"/>
      <c r="B185" s="83" t="s">
        <v>481</v>
      </c>
      <c r="C185" s="81" t="s">
        <v>139</v>
      </c>
      <c r="D185" s="200">
        <f>D184*1.12</f>
        <v>104.16000000000001</v>
      </c>
    </row>
    <row r="186" spans="1:4" ht="12.75">
      <c r="A186" s="76"/>
      <c r="B186" s="82" t="s">
        <v>482</v>
      </c>
      <c r="C186" s="81" t="s">
        <v>139</v>
      </c>
      <c r="D186" s="200">
        <f>D184</f>
        <v>93</v>
      </c>
    </row>
    <row r="187" spans="1:4" ht="15">
      <c r="A187" s="76"/>
      <c r="B187" s="199" t="s">
        <v>483</v>
      </c>
      <c r="C187" s="81"/>
      <c r="D187" s="102"/>
    </row>
    <row r="188" spans="1:4" ht="12.75">
      <c r="A188" s="76" t="s">
        <v>239</v>
      </c>
      <c r="B188" s="201" t="s">
        <v>475</v>
      </c>
      <c r="C188" s="81" t="s">
        <v>139</v>
      </c>
      <c r="D188" s="200">
        <v>31.5</v>
      </c>
    </row>
    <row r="189" spans="1:4" ht="12.75">
      <c r="A189" s="76"/>
      <c r="B189" s="83" t="s">
        <v>469</v>
      </c>
      <c r="C189" s="81" t="s">
        <v>139</v>
      </c>
      <c r="D189" s="200">
        <f>D188</f>
        <v>31.5</v>
      </c>
    </row>
    <row r="190" spans="1:4" ht="12.75">
      <c r="A190" s="76"/>
      <c r="B190" s="82" t="s">
        <v>470</v>
      </c>
      <c r="C190" s="81" t="s">
        <v>139</v>
      </c>
      <c r="D190" s="200">
        <f>D189*1.03</f>
        <v>32.445</v>
      </c>
    </row>
    <row r="191" spans="1:4" ht="12.75">
      <c r="A191" s="76"/>
      <c r="B191" s="221" t="s">
        <v>471</v>
      </c>
      <c r="C191" s="81" t="s">
        <v>139</v>
      </c>
      <c r="D191" s="200">
        <f>D189</f>
        <v>31.5</v>
      </c>
    </row>
    <row r="192" spans="1:4" ht="12.75">
      <c r="A192" s="76"/>
      <c r="B192" s="220" t="s">
        <v>472</v>
      </c>
      <c r="C192" s="81" t="s">
        <v>139</v>
      </c>
      <c r="D192" s="200">
        <f>D191*1.15</f>
        <v>36.224999999999994</v>
      </c>
    </row>
    <row r="193" spans="1:4" ht="12.75">
      <c r="A193" s="76"/>
      <c r="B193" s="83" t="s">
        <v>484</v>
      </c>
      <c r="C193" s="81" t="s">
        <v>145</v>
      </c>
      <c r="D193" s="200">
        <v>1</v>
      </c>
    </row>
    <row r="194" spans="1:4" ht="12.75">
      <c r="A194" s="76"/>
      <c r="B194" s="201" t="s">
        <v>485</v>
      </c>
      <c r="C194" s="202" t="s">
        <v>145</v>
      </c>
      <c r="D194" s="200">
        <v>1</v>
      </c>
    </row>
    <row r="195" spans="1:4" ht="12.75">
      <c r="A195" s="76"/>
      <c r="B195" s="83" t="s">
        <v>486</v>
      </c>
      <c r="C195" s="81" t="s">
        <v>165</v>
      </c>
      <c r="D195" s="200">
        <v>56.5</v>
      </c>
    </row>
    <row r="196" spans="1:4" ht="12.75">
      <c r="A196" s="76"/>
      <c r="B196" s="80" t="s">
        <v>487</v>
      </c>
      <c r="C196" s="81" t="s">
        <v>165</v>
      </c>
      <c r="D196" s="200">
        <v>56.5</v>
      </c>
    </row>
    <row r="197" spans="1:4" ht="12.75">
      <c r="A197" s="76"/>
      <c r="B197" s="80" t="s">
        <v>488</v>
      </c>
      <c r="C197" s="81" t="s">
        <v>165</v>
      </c>
      <c r="D197" s="102">
        <v>48</v>
      </c>
    </row>
    <row r="198" spans="1:4" ht="12.75">
      <c r="A198" s="76"/>
      <c r="B198" s="80" t="s">
        <v>242</v>
      </c>
      <c r="C198" s="81" t="s">
        <v>243</v>
      </c>
      <c r="D198" s="200">
        <v>3</v>
      </c>
    </row>
    <row r="199" spans="1:4" ht="13.5" thickBot="1">
      <c r="A199" s="86" t="s">
        <v>240</v>
      </c>
      <c r="B199" s="222" t="s">
        <v>489</v>
      </c>
      <c r="C199" s="96" t="s">
        <v>96</v>
      </c>
      <c r="D199" s="216">
        <v>26</v>
      </c>
    </row>
    <row r="200" spans="1:4" ht="15">
      <c r="A200" s="87"/>
      <c r="B200" s="217" t="s">
        <v>259</v>
      </c>
      <c r="C200" s="98"/>
      <c r="D200" s="218"/>
    </row>
    <row r="201" spans="1:4" ht="12.75">
      <c r="A201" s="76" t="s">
        <v>241</v>
      </c>
      <c r="B201" s="80" t="s">
        <v>260</v>
      </c>
      <c r="C201" s="81" t="s">
        <v>139</v>
      </c>
      <c r="D201" s="200">
        <v>30.81</v>
      </c>
    </row>
    <row r="202" spans="1:4" ht="12.75">
      <c r="A202" s="76"/>
      <c r="B202" s="82" t="s">
        <v>261</v>
      </c>
      <c r="C202" s="81" t="s">
        <v>139</v>
      </c>
      <c r="D202" s="102">
        <v>30.81</v>
      </c>
    </row>
    <row r="203" spans="1:4" ht="12.75">
      <c r="A203" s="76"/>
      <c r="B203" s="82" t="s">
        <v>262</v>
      </c>
      <c r="C203" s="81" t="s">
        <v>263</v>
      </c>
      <c r="D203" s="102">
        <v>1</v>
      </c>
    </row>
    <row r="204" spans="1:4" ht="12.75">
      <c r="A204" s="87" t="s">
        <v>244</v>
      </c>
      <c r="B204" s="80" t="s">
        <v>264</v>
      </c>
      <c r="C204" s="81" t="s">
        <v>165</v>
      </c>
      <c r="D204" s="200">
        <v>4.5</v>
      </c>
    </row>
    <row r="205" spans="1:4" ht="12.75">
      <c r="A205" s="87" t="s">
        <v>245</v>
      </c>
      <c r="B205" s="80" t="s">
        <v>265</v>
      </c>
      <c r="C205" s="81" t="s">
        <v>165</v>
      </c>
      <c r="D205" s="200">
        <v>9.3</v>
      </c>
    </row>
    <row r="206" spans="1:4" ht="12.75">
      <c r="A206" s="87" t="s">
        <v>246</v>
      </c>
      <c r="B206" s="80" t="s">
        <v>266</v>
      </c>
      <c r="C206" s="81" t="s">
        <v>165</v>
      </c>
      <c r="D206" s="200">
        <v>14.7</v>
      </c>
    </row>
    <row r="207" spans="1:4" ht="12.75">
      <c r="A207" s="87" t="s">
        <v>247</v>
      </c>
      <c r="B207" s="80" t="s">
        <v>267</v>
      </c>
      <c r="C207" s="81" t="s">
        <v>165</v>
      </c>
      <c r="D207" s="200">
        <v>49.9</v>
      </c>
    </row>
    <row r="208" spans="1:4" ht="12.75">
      <c r="A208" s="87"/>
      <c r="B208" s="82" t="s">
        <v>158</v>
      </c>
      <c r="C208" s="81" t="s">
        <v>139</v>
      </c>
      <c r="D208" s="200">
        <f>D207*16*0.2</f>
        <v>159.68</v>
      </c>
    </row>
    <row r="209" spans="1:4" ht="13.5" thickBot="1">
      <c r="A209" s="92"/>
      <c r="B209" s="210" t="s">
        <v>268</v>
      </c>
      <c r="C209" s="168" t="s">
        <v>139</v>
      </c>
      <c r="D209" s="219">
        <f>D207</f>
        <v>49.9</v>
      </c>
    </row>
    <row r="210" spans="1:4" ht="15">
      <c r="A210" s="75"/>
      <c r="B210" s="101" t="s">
        <v>269</v>
      </c>
      <c r="C210" s="94"/>
      <c r="D210" s="223"/>
    </row>
    <row r="211" spans="1:4" ht="12.75">
      <c r="A211" s="76" t="s">
        <v>248</v>
      </c>
      <c r="B211" s="80" t="s">
        <v>490</v>
      </c>
      <c r="C211" s="81" t="s">
        <v>145</v>
      </c>
      <c r="D211" s="200">
        <v>1</v>
      </c>
    </row>
    <row r="212" spans="1:4" ht="25.5">
      <c r="A212" s="76" t="s">
        <v>249</v>
      </c>
      <c r="B212" s="83" t="s">
        <v>491</v>
      </c>
      <c r="C212" s="81" t="s">
        <v>145</v>
      </c>
      <c r="D212" s="85">
        <v>1</v>
      </c>
    </row>
    <row r="213" spans="1:4" ht="25.5">
      <c r="A213" s="76" t="s">
        <v>250</v>
      </c>
      <c r="B213" s="83" t="s">
        <v>492</v>
      </c>
      <c r="C213" s="81" t="s">
        <v>145</v>
      </c>
      <c r="D213" s="85">
        <v>1</v>
      </c>
    </row>
    <row r="214" spans="1:4" ht="25.5">
      <c r="A214" s="76" t="s">
        <v>251</v>
      </c>
      <c r="B214" s="83" t="s">
        <v>493</v>
      </c>
      <c r="C214" s="81" t="s">
        <v>145</v>
      </c>
      <c r="D214" s="85">
        <v>1</v>
      </c>
    </row>
    <row r="215" spans="1:4" ht="25.5">
      <c r="A215" s="76" t="s">
        <v>252</v>
      </c>
      <c r="B215" s="83" t="s">
        <v>494</v>
      </c>
      <c r="C215" s="81" t="s">
        <v>145</v>
      </c>
      <c r="D215" s="85">
        <v>1</v>
      </c>
    </row>
    <row r="216" spans="1:4" ht="25.5">
      <c r="A216" s="76" t="s">
        <v>253</v>
      </c>
      <c r="B216" s="83" t="s">
        <v>495</v>
      </c>
      <c r="C216" s="81" t="s">
        <v>145</v>
      </c>
      <c r="D216" s="85">
        <v>3</v>
      </c>
    </row>
    <row r="217" spans="1:4" ht="25.5">
      <c r="A217" s="76" t="s">
        <v>254</v>
      </c>
      <c r="B217" s="83" t="s">
        <v>496</v>
      </c>
      <c r="C217" s="81" t="s">
        <v>145</v>
      </c>
      <c r="D217" s="85">
        <v>1</v>
      </c>
    </row>
    <row r="218" spans="1:4" ht="12.75">
      <c r="A218" s="76" t="s">
        <v>255</v>
      </c>
      <c r="B218" s="83" t="s">
        <v>497</v>
      </c>
      <c r="C218" s="81" t="s">
        <v>145</v>
      </c>
      <c r="D218" s="85">
        <v>1</v>
      </c>
    </row>
    <row r="219" spans="1:4" ht="12.75">
      <c r="A219" s="76" t="s">
        <v>256</v>
      </c>
      <c r="B219" s="221" t="s">
        <v>270</v>
      </c>
      <c r="C219" s="81" t="s">
        <v>96</v>
      </c>
      <c r="D219" s="85">
        <v>60</v>
      </c>
    </row>
    <row r="220" spans="1:4" ht="12.75">
      <c r="A220" s="76" t="s">
        <v>257</v>
      </c>
      <c r="B220" s="80" t="s">
        <v>271</v>
      </c>
      <c r="C220" s="81" t="s">
        <v>145</v>
      </c>
      <c r="D220" s="200">
        <v>9</v>
      </c>
    </row>
    <row r="221" spans="1:4" ht="13.5" thickBot="1">
      <c r="A221" s="86" t="s">
        <v>258</v>
      </c>
      <c r="B221" s="215" t="s">
        <v>272</v>
      </c>
      <c r="C221" s="96" t="s">
        <v>165</v>
      </c>
      <c r="D221" s="216">
        <v>8.6</v>
      </c>
    </row>
    <row r="222" spans="1:4" ht="13.5" thickBot="1">
      <c r="A222" s="20">
        <v>52</v>
      </c>
      <c r="B222" s="40" t="s">
        <v>113</v>
      </c>
      <c r="C222" s="66" t="s">
        <v>301</v>
      </c>
      <c r="D222" s="67">
        <v>1</v>
      </c>
    </row>
  </sheetData>
  <sheetProtection/>
  <mergeCells count="3">
    <mergeCell ref="A1:D1"/>
    <mergeCell ref="A2:D2"/>
    <mergeCell ref="A4:D4"/>
  </mergeCells>
  <conditionalFormatting sqref="C60 C55:C5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1.141732283464567" right="0.5905511811023623" top="0.82" bottom="0.6692913385826772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zoomScalePageLayoutView="0" workbookViewId="0" topLeftCell="B1">
      <selection activeCell="E55" sqref="E55"/>
    </sheetView>
  </sheetViews>
  <sheetFormatPr defaultColWidth="9.57421875" defaultRowHeight="12.75" outlineLevelCol="1"/>
  <cols>
    <col min="1" max="1" width="5.421875" style="1" customWidth="1"/>
    <col min="2" max="2" width="61.8515625" style="1" customWidth="1"/>
    <col min="3" max="3" width="8.71093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108</v>
      </c>
      <c r="B1" s="348"/>
      <c r="C1" s="348"/>
      <c r="D1" s="348"/>
    </row>
    <row r="2" spans="1:4" ht="16.5" customHeight="1">
      <c r="A2" s="349" t="s">
        <v>129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39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3" customFormat="1" ht="15">
      <c r="A12" s="75"/>
      <c r="B12" s="101" t="s">
        <v>273</v>
      </c>
      <c r="C12" s="94"/>
      <c r="D12" s="224"/>
    </row>
    <row r="13" spans="1:4" s="6" customFormat="1" ht="25.5">
      <c r="A13" s="76" t="s">
        <v>138</v>
      </c>
      <c r="B13" s="83" t="s">
        <v>498</v>
      </c>
      <c r="C13" s="81" t="s">
        <v>164</v>
      </c>
      <c r="D13" s="85">
        <v>38</v>
      </c>
    </row>
    <row r="14" spans="1:4" s="6" customFormat="1" ht="15">
      <c r="A14" s="76" t="s">
        <v>160</v>
      </c>
      <c r="B14" s="83" t="s">
        <v>499</v>
      </c>
      <c r="C14" s="81" t="s">
        <v>139</v>
      </c>
      <c r="D14" s="85">
        <v>20</v>
      </c>
    </row>
    <row r="15" spans="1:4" ht="12.75">
      <c r="A15" s="76"/>
      <c r="B15" s="82" t="s">
        <v>274</v>
      </c>
      <c r="C15" s="81" t="s">
        <v>164</v>
      </c>
      <c r="D15" s="85">
        <f>D14*0.15*1.15</f>
        <v>3.4499999999999997</v>
      </c>
    </row>
    <row r="16" spans="1:4" ht="12.75">
      <c r="A16" s="76" t="s">
        <v>163</v>
      </c>
      <c r="B16" s="201" t="s">
        <v>500</v>
      </c>
      <c r="C16" s="208" t="s">
        <v>139</v>
      </c>
      <c r="D16" s="200">
        <v>32</v>
      </c>
    </row>
    <row r="17" spans="1:4" ht="12.75">
      <c r="A17" s="76"/>
      <c r="B17" s="82" t="s">
        <v>185</v>
      </c>
      <c r="C17" s="81" t="s">
        <v>164</v>
      </c>
      <c r="D17" s="102">
        <f>D16*0.3</f>
        <v>9.6</v>
      </c>
    </row>
    <row r="18" spans="1:4" ht="12.75">
      <c r="A18" s="76"/>
      <c r="B18" s="82" t="s">
        <v>186</v>
      </c>
      <c r="C18" s="81" t="s">
        <v>187</v>
      </c>
      <c r="D18" s="85">
        <v>2</v>
      </c>
    </row>
    <row r="19" spans="1:4" ht="12.75">
      <c r="A19" s="76" t="s">
        <v>163</v>
      </c>
      <c r="B19" s="201" t="s">
        <v>501</v>
      </c>
      <c r="C19" s="208" t="s">
        <v>139</v>
      </c>
      <c r="D19" s="200">
        <v>64</v>
      </c>
    </row>
    <row r="20" spans="1:4" ht="25.5">
      <c r="A20" s="76" t="s">
        <v>166</v>
      </c>
      <c r="B20" s="83" t="s">
        <v>275</v>
      </c>
      <c r="C20" s="81" t="s">
        <v>139</v>
      </c>
      <c r="D20" s="200">
        <v>6</v>
      </c>
    </row>
    <row r="21" spans="1:4" ht="12.75">
      <c r="A21" s="76" t="s">
        <v>167</v>
      </c>
      <c r="B21" s="80" t="s">
        <v>276</v>
      </c>
      <c r="C21" s="81" t="s">
        <v>164</v>
      </c>
      <c r="D21" s="200">
        <v>20</v>
      </c>
    </row>
    <row r="22" spans="1:4" ht="13.5" thickBot="1">
      <c r="A22" s="86" t="s">
        <v>169</v>
      </c>
      <c r="B22" s="215" t="s">
        <v>502</v>
      </c>
      <c r="C22" s="96" t="s">
        <v>164</v>
      </c>
      <c r="D22" s="216">
        <v>15</v>
      </c>
    </row>
    <row r="23" spans="1:4" ht="15">
      <c r="A23" s="87"/>
      <c r="B23" s="103" t="s">
        <v>503</v>
      </c>
      <c r="C23" s="104"/>
      <c r="D23" s="218"/>
    </row>
    <row r="24" spans="1:4" ht="12.75">
      <c r="A24" s="76" t="s">
        <v>138</v>
      </c>
      <c r="B24" s="83" t="s">
        <v>504</v>
      </c>
      <c r="C24" s="81" t="s">
        <v>195</v>
      </c>
      <c r="D24" s="200">
        <v>0.74</v>
      </c>
    </row>
    <row r="25" spans="1:4" ht="12.75">
      <c r="A25" s="76"/>
      <c r="B25" s="82" t="s">
        <v>505</v>
      </c>
      <c r="C25" s="81" t="s">
        <v>195</v>
      </c>
      <c r="D25" s="200">
        <v>0.74</v>
      </c>
    </row>
    <row r="26" spans="1:4" ht="12.75">
      <c r="A26" s="76" t="s">
        <v>160</v>
      </c>
      <c r="B26" s="201" t="s">
        <v>506</v>
      </c>
      <c r="C26" s="81" t="s">
        <v>195</v>
      </c>
      <c r="D26" s="200">
        <v>0.45</v>
      </c>
    </row>
    <row r="27" spans="1:4" ht="12.75">
      <c r="A27" s="76" t="s">
        <v>163</v>
      </c>
      <c r="B27" s="201" t="s">
        <v>507</v>
      </c>
      <c r="C27" s="81" t="s">
        <v>195</v>
      </c>
      <c r="D27" s="200">
        <v>0.61</v>
      </c>
    </row>
    <row r="28" spans="1:4" ht="12.75">
      <c r="A28" s="76"/>
      <c r="B28" s="82" t="s">
        <v>508</v>
      </c>
      <c r="C28" s="81" t="s">
        <v>195</v>
      </c>
      <c r="D28" s="200">
        <v>0.14</v>
      </c>
    </row>
    <row r="29" spans="1:4" ht="12.75">
      <c r="A29" s="76"/>
      <c r="B29" s="82" t="s">
        <v>438</v>
      </c>
      <c r="C29" s="81" t="s">
        <v>195</v>
      </c>
      <c r="D29" s="200">
        <v>0.08</v>
      </c>
    </row>
    <row r="30" spans="1:4" ht="12.75">
      <c r="A30" s="76" t="s">
        <v>166</v>
      </c>
      <c r="B30" s="80" t="s">
        <v>509</v>
      </c>
      <c r="C30" s="81" t="s">
        <v>165</v>
      </c>
      <c r="D30" s="200">
        <v>165</v>
      </c>
    </row>
    <row r="31" spans="1:4" ht="13.5" thickBot="1">
      <c r="A31" s="90"/>
      <c r="B31" s="210" t="s">
        <v>510</v>
      </c>
      <c r="C31" s="168" t="s">
        <v>164</v>
      </c>
      <c r="D31" s="219">
        <v>3.3</v>
      </c>
    </row>
    <row r="32" spans="1:4" s="166" customFormat="1" ht="15">
      <c r="A32" s="75"/>
      <c r="B32" s="225" t="s">
        <v>511</v>
      </c>
      <c r="C32" s="226"/>
      <c r="D32" s="212"/>
    </row>
    <row r="33" spans="1:4" ht="12.75">
      <c r="A33" s="76" t="s">
        <v>138</v>
      </c>
      <c r="B33" s="83" t="s">
        <v>277</v>
      </c>
      <c r="C33" s="81" t="s">
        <v>195</v>
      </c>
      <c r="D33" s="200">
        <v>4.32</v>
      </c>
    </row>
    <row r="34" spans="1:4" ht="12.75">
      <c r="A34" s="76"/>
      <c r="B34" s="82" t="s">
        <v>512</v>
      </c>
      <c r="C34" s="81" t="s">
        <v>195</v>
      </c>
      <c r="D34" s="200">
        <v>0.26</v>
      </c>
    </row>
    <row r="35" spans="1:4" ht="12.75">
      <c r="A35" s="76"/>
      <c r="B35" s="89" t="s">
        <v>513</v>
      </c>
      <c r="C35" s="81" t="s">
        <v>195</v>
      </c>
      <c r="D35" s="200">
        <v>0.52</v>
      </c>
    </row>
    <row r="36" spans="1:4" ht="12.75">
      <c r="A36" s="76"/>
      <c r="B36" s="82" t="s">
        <v>514</v>
      </c>
      <c r="C36" s="81" t="s">
        <v>195</v>
      </c>
      <c r="D36" s="200">
        <v>0.87</v>
      </c>
    </row>
    <row r="37" spans="1:4" ht="12.75">
      <c r="A37" s="76"/>
      <c r="B37" s="82" t="s">
        <v>515</v>
      </c>
      <c r="C37" s="81" t="s">
        <v>195</v>
      </c>
      <c r="D37" s="200">
        <v>0.24</v>
      </c>
    </row>
    <row r="38" spans="1:4" ht="12.75">
      <c r="A38" s="76"/>
      <c r="B38" s="82" t="s">
        <v>516</v>
      </c>
      <c r="C38" s="81" t="s">
        <v>195</v>
      </c>
      <c r="D38" s="200">
        <v>2.28</v>
      </c>
    </row>
    <row r="39" spans="1:4" ht="12.75">
      <c r="A39" s="76"/>
      <c r="B39" s="82" t="s">
        <v>517</v>
      </c>
      <c r="C39" s="81" t="s">
        <v>195</v>
      </c>
      <c r="D39" s="200">
        <v>0.15</v>
      </c>
    </row>
    <row r="40" spans="1:4" ht="12.75">
      <c r="A40" s="76"/>
      <c r="B40" s="82" t="s">
        <v>518</v>
      </c>
      <c r="C40" s="81" t="s">
        <v>145</v>
      </c>
      <c r="D40" s="200">
        <v>5</v>
      </c>
    </row>
    <row r="41" spans="1:4" ht="12.75">
      <c r="A41" s="76" t="s">
        <v>160</v>
      </c>
      <c r="B41" s="83" t="s">
        <v>278</v>
      </c>
      <c r="C41" s="81" t="s">
        <v>195</v>
      </c>
      <c r="D41" s="200">
        <f>D33</f>
        <v>4.32</v>
      </c>
    </row>
    <row r="42" spans="1:4" ht="13.5" thickBot="1">
      <c r="A42" s="86" t="s">
        <v>163</v>
      </c>
      <c r="B42" s="315" t="s">
        <v>279</v>
      </c>
      <c r="C42" s="316" t="s">
        <v>139</v>
      </c>
      <c r="D42" s="219">
        <f>0.3*19+0.6*23+0.5*47+0.32*25+0.4*190</f>
        <v>127</v>
      </c>
    </row>
    <row r="43" spans="1:4" ht="13.5" thickBot="1">
      <c r="A43" s="314"/>
      <c r="B43" s="41" t="s">
        <v>113</v>
      </c>
      <c r="C43" s="95"/>
      <c r="D43" s="317"/>
    </row>
    <row r="44" spans="1:4" ht="12.75">
      <c r="A44" s="313"/>
      <c r="B44" s="318" t="s">
        <v>803</v>
      </c>
      <c r="C44" s="319" t="s">
        <v>164</v>
      </c>
      <c r="D44" s="318">
        <v>2.5</v>
      </c>
    </row>
  </sheetData>
  <sheetProtection/>
  <mergeCells count="3">
    <mergeCell ref="A1:D1"/>
    <mergeCell ref="A2:D2"/>
    <mergeCell ref="A4:D4"/>
  </mergeCells>
  <conditionalFormatting sqref="C25 C32 C23 C12">
    <cfRule type="cellIs" priority="3" dxfId="0" operator="equal" stopIfTrue="1">
      <formula>0</formula>
    </cfRule>
    <cfRule type="expression" priority="4" dxfId="0" stopIfTrue="1">
      <formula>#DIV/0!</formula>
    </cfRule>
  </conditionalFormatting>
  <printOptions horizontalCentered="1"/>
  <pageMargins left="0.9448818897637796" right="0.5905511811023623" top="0.9055118110236221" bottom="0.8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zoomScalePageLayoutView="0" workbookViewId="0" topLeftCell="A29">
      <selection activeCell="B51" sqref="B51"/>
    </sheetView>
  </sheetViews>
  <sheetFormatPr defaultColWidth="9.57421875" defaultRowHeight="12.75" outlineLevelCol="1"/>
  <cols>
    <col min="1" max="1" width="5.421875" style="1" customWidth="1"/>
    <col min="2" max="2" width="61.8515625" style="1" customWidth="1"/>
    <col min="3" max="3" width="8.71093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109</v>
      </c>
      <c r="B1" s="348"/>
      <c r="C1" s="348"/>
      <c r="D1" s="348"/>
    </row>
    <row r="2" spans="1:4" ht="16.5" customHeight="1">
      <c r="A2" s="349" t="s">
        <v>280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43.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6" customFormat="1" ht="15">
      <c r="A12" s="75" t="s">
        <v>138</v>
      </c>
      <c r="B12" s="161" t="s">
        <v>281</v>
      </c>
      <c r="C12" s="128" t="s">
        <v>96</v>
      </c>
      <c r="D12" s="228">
        <v>65</v>
      </c>
    </row>
    <row r="13" spans="1:4" s="6" customFormat="1" ht="13.5" customHeight="1">
      <c r="A13" s="76" t="s">
        <v>160</v>
      </c>
      <c r="B13" s="77" t="s">
        <v>519</v>
      </c>
      <c r="C13" s="95" t="s">
        <v>139</v>
      </c>
      <c r="D13" s="229">
        <v>380</v>
      </c>
    </row>
    <row r="14" spans="1:4" ht="12.75">
      <c r="A14" s="76" t="s">
        <v>163</v>
      </c>
      <c r="B14" s="77" t="s">
        <v>282</v>
      </c>
      <c r="C14" s="95" t="s">
        <v>164</v>
      </c>
      <c r="D14" s="229">
        <v>28</v>
      </c>
    </row>
    <row r="15" spans="1:4" ht="12.75">
      <c r="A15" s="76" t="s">
        <v>166</v>
      </c>
      <c r="B15" s="84" t="s">
        <v>283</v>
      </c>
      <c r="C15" s="95" t="s">
        <v>139</v>
      </c>
      <c r="D15" s="229">
        <v>71.5</v>
      </c>
    </row>
    <row r="16" spans="1:4" ht="14.25" customHeight="1">
      <c r="A16" s="76"/>
      <c r="B16" s="78" t="s">
        <v>284</v>
      </c>
      <c r="C16" s="95" t="s">
        <v>139</v>
      </c>
      <c r="D16" s="229">
        <f>D15</f>
        <v>71.5</v>
      </c>
    </row>
    <row r="17" spans="1:4" ht="12.75">
      <c r="A17" s="76"/>
      <c r="B17" s="78" t="s">
        <v>285</v>
      </c>
      <c r="C17" s="95" t="s">
        <v>139</v>
      </c>
      <c r="D17" s="229">
        <f>D15</f>
        <v>71.5</v>
      </c>
    </row>
    <row r="18" spans="1:4" ht="12.75">
      <c r="A18" s="76"/>
      <c r="B18" s="78" t="s">
        <v>286</v>
      </c>
      <c r="C18" s="95" t="s">
        <v>164</v>
      </c>
      <c r="D18" s="229">
        <f>D15*0.15*1.05</f>
        <v>11.26125</v>
      </c>
    </row>
    <row r="19" spans="1:4" ht="12.75">
      <c r="A19" s="76"/>
      <c r="B19" s="78" t="s">
        <v>287</v>
      </c>
      <c r="C19" s="95" t="s">
        <v>164</v>
      </c>
      <c r="D19" s="229">
        <f>D15*0.25*1.1</f>
        <v>19.6625</v>
      </c>
    </row>
    <row r="20" spans="1:4" ht="12.75">
      <c r="A20" s="76" t="s">
        <v>167</v>
      </c>
      <c r="B20" s="77" t="s">
        <v>288</v>
      </c>
      <c r="C20" s="95" t="s">
        <v>139</v>
      </c>
      <c r="D20" s="229">
        <v>27</v>
      </c>
    </row>
    <row r="21" spans="1:4" ht="12.75">
      <c r="A21" s="76"/>
      <c r="B21" s="78" t="s">
        <v>289</v>
      </c>
      <c r="C21" s="95" t="s">
        <v>164</v>
      </c>
      <c r="D21" s="229">
        <f>D20*0.1*1.05</f>
        <v>2.8350000000000004</v>
      </c>
    </row>
    <row r="22" spans="1:4" ht="12.75">
      <c r="A22" s="76"/>
      <c r="B22" s="78" t="s">
        <v>290</v>
      </c>
      <c r="C22" s="95" t="s">
        <v>164</v>
      </c>
      <c r="D22" s="229">
        <f>D20*0.15*1.05</f>
        <v>4.2525</v>
      </c>
    </row>
    <row r="23" spans="1:4" ht="12.75">
      <c r="A23" s="76"/>
      <c r="B23" s="78" t="s">
        <v>291</v>
      </c>
      <c r="C23" s="95" t="s">
        <v>164</v>
      </c>
      <c r="D23" s="229">
        <f>D20*0.2*1.05</f>
        <v>5.670000000000001</v>
      </c>
    </row>
    <row r="24" spans="1:4" ht="12.75">
      <c r="A24" s="76" t="s">
        <v>169</v>
      </c>
      <c r="B24" s="77" t="s">
        <v>292</v>
      </c>
      <c r="C24" s="95" t="s">
        <v>139</v>
      </c>
      <c r="D24" s="229">
        <v>379.4</v>
      </c>
    </row>
    <row r="25" spans="1:4" ht="12.75">
      <c r="A25" s="76" t="s">
        <v>170</v>
      </c>
      <c r="B25" s="77" t="s">
        <v>520</v>
      </c>
      <c r="C25" s="95" t="s">
        <v>139</v>
      </c>
      <c r="D25" s="229">
        <v>818</v>
      </c>
    </row>
    <row r="26" spans="1:4" ht="12.75">
      <c r="A26" s="76"/>
      <c r="B26" s="78" t="s">
        <v>521</v>
      </c>
      <c r="C26" s="95" t="s">
        <v>164</v>
      </c>
      <c r="D26" s="229">
        <f>D25*0.2*1.1</f>
        <v>179.96000000000004</v>
      </c>
    </row>
    <row r="27" spans="1:4" ht="12.75">
      <c r="A27" s="76"/>
      <c r="B27" s="78" t="s">
        <v>522</v>
      </c>
      <c r="C27" s="95" t="s">
        <v>164</v>
      </c>
      <c r="D27" s="229">
        <f>D25*0.2*1.1</f>
        <v>179.96000000000004</v>
      </c>
    </row>
    <row r="28" spans="1:4" ht="12.75">
      <c r="A28" s="76"/>
      <c r="B28" s="78" t="s">
        <v>523</v>
      </c>
      <c r="C28" s="95" t="s">
        <v>164</v>
      </c>
      <c r="D28" s="229">
        <f>D25*0.2*1.05</f>
        <v>171.78000000000003</v>
      </c>
    </row>
    <row r="29" spans="1:4" ht="12.75">
      <c r="A29" s="76" t="s">
        <v>172</v>
      </c>
      <c r="B29" s="84" t="s">
        <v>293</v>
      </c>
      <c r="C29" s="95" t="s">
        <v>96</v>
      </c>
      <c r="D29" s="229">
        <v>138</v>
      </c>
    </row>
    <row r="30" spans="1:4" ht="12.75">
      <c r="A30" s="76" t="s">
        <v>177</v>
      </c>
      <c r="B30" s="84" t="s">
        <v>294</v>
      </c>
      <c r="C30" s="95" t="s">
        <v>145</v>
      </c>
      <c r="D30" s="229">
        <v>2</v>
      </c>
    </row>
    <row r="31" spans="1:4" ht="12.75">
      <c r="A31" s="76" t="s">
        <v>188</v>
      </c>
      <c r="B31" s="84" t="s">
        <v>295</v>
      </c>
      <c r="C31" s="95" t="s">
        <v>145</v>
      </c>
      <c r="D31" s="229">
        <v>1</v>
      </c>
    </row>
    <row r="32" spans="1:4" ht="12.75">
      <c r="A32" s="76" t="s">
        <v>191</v>
      </c>
      <c r="B32" s="80" t="s">
        <v>524</v>
      </c>
      <c r="C32" s="95" t="s">
        <v>164</v>
      </c>
      <c r="D32" s="229">
        <v>164</v>
      </c>
    </row>
    <row r="33" spans="1:4" ht="12.75">
      <c r="A33" s="76" t="s">
        <v>193</v>
      </c>
      <c r="B33" s="80" t="s">
        <v>296</v>
      </c>
      <c r="C33" s="95" t="s">
        <v>164</v>
      </c>
      <c r="D33" s="229">
        <v>288.3</v>
      </c>
    </row>
    <row r="34" spans="1:4" ht="12.75">
      <c r="A34" s="76" t="s">
        <v>198</v>
      </c>
      <c r="B34" s="77" t="s">
        <v>297</v>
      </c>
      <c r="C34" s="230" t="s">
        <v>164</v>
      </c>
      <c r="D34" s="231">
        <v>56.9</v>
      </c>
    </row>
    <row r="35" spans="1:4" ht="12.75">
      <c r="A35" s="76" t="s">
        <v>201</v>
      </c>
      <c r="B35" s="80" t="s">
        <v>525</v>
      </c>
      <c r="C35" s="81" t="s">
        <v>164</v>
      </c>
      <c r="D35" s="229">
        <v>37</v>
      </c>
    </row>
    <row r="36" spans="1:4" ht="12.75">
      <c r="A36" s="76" t="s">
        <v>210</v>
      </c>
      <c r="B36" s="84" t="s">
        <v>526</v>
      </c>
      <c r="C36" s="95" t="s">
        <v>164</v>
      </c>
      <c r="D36" s="229">
        <v>28.9</v>
      </c>
    </row>
    <row r="37" spans="1:4" ht="13.5" thickBot="1">
      <c r="A37" s="86" t="s">
        <v>211</v>
      </c>
      <c r="B37" s="232" t="s">
        <v>527</v>
      </c>
      <c r="C37" s="96" t="s">
        <v>164</v>
      </c>
      <c r="D37" s="233">
        <v>509.2</v>
      </c>
    </row>
    <row r="38" spans="1:4" ht="13.5" thickBot="1">
      <c r="A38" s="20">
        <v>17</v>
      </c>
      <c r="B38" s="40" t="s">
        <v>113</v>
      </c>
      <c r="C38" s="66" t="s">
        <v>301</v>
      </c>
      <c r="D38" s="67">
        <v>1</v>
      </c>
    </row>
  </sheetData>
  <sheetProtection/>
  <mergeCells count="3">
    <mergeCell ref="A1:D1"/>
    <mergeCell ref="A2:D2"/>
    <mergeCell ref="A4:D4"/>
  </mergeCells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22">
      <selection activeCell="H20" sqref="H20"/>
    </sheetView>
  </sheetViews>
  <sheetFormatPr defaultColWidth="9.57421875" defaultRowHeight="12.75" outlineLevelCol="1"/>
  <cols>
    <col min="1" max="1" width="5.421875" style="1" customWidth="1"/>
    <col min="2" max="2" width="67.140625" style="1" customWidth="1"/>
    <col min="3" max="3" width="7.00390625" style="2" customWidth="1"/>
    <col min="4" max="4" width="7.42187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110</v>
      </c>
      <c r="B1" s="348"/>
      <c r="C1" s="348"/>
      <c r="D1" s="348"/>
    </row>
    <row r="2" spans="1:4" ht="16.5" customHeight="1">
      <c r="A2" s="349" t="s">
        <v>299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39.7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790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3" customFormat="1" ht="15">
      <c r="A12" s="234"/>
      <c r="B12" s="113" t="s">
        <v>528</v>
      </c>
      <c r="C12" s="235"/>
      <c r="D12" s="236"/>
    </row>
    <row r="13" spans="1:4" s="6" customFormat="1" ht="155.25">
      <c r="A13" s="110">
        <v>1</v>
      </c>
      <c r="B13" s="121" t="s">
        <v>801</v>
      </c>
      <c r="C13" s="119" t="s">
        <v>112</v>
      </c>
      <c r="D13" s="139">
        <v>1</v>
      </c>
    </row>
    <row r="14" spans="1:4" s="6" customFormat="1" ht="193.5">
      <c r="A14" s="110">
        <v>2</v>
      </c>
      <c r="B14" s="121" t="s">
        <v>802</v>
      </c>
      <c r="C14" s="119" t="s">
        <v>112</v>
      </c>
      <c r="D14" s="139">
        <v>1</v>
      </c>
    </row>
    <row r="15" spans="1:4" ht="76.5">
      <c r="A15" s="110">
        <v>3</v>
      </c>
      <c r="B15" s="121" t="s">
        <v>789</v>
      </c>
      <c r="C15" s="119" t="s">
        <v>112</v>
      </c>
      <c r="D15" s="139">
        <v>1</v>
      </c>
    </row>
    <row r="16" spans="1:4" ht="51">
      <c r="A16" s="110">
        <v>4</v>
      </c>
      <c r="B16" s="121" t="s">
        <v>791</v>
      </c>
      <c r="C16" s="119" t="s">
        <v>301</v>
      </c>
      <c r="D16" s="139">
        <v>1</v>
      </c>
    </row>
    <row r="17" spans="1:4" ht="25.5">
      <c r="A17" s="110">
        <v>5</v>
      </c>
      <c r="B17" s="121" t="s">
        <v>792</v>
      </c>
      <c r="C17" s="119" t="s">
        <v>301</v>
      </c>
      <c r="D17" s="139">
        <v>1</v>
      </c>
    </row>
    <row r="18" spans="1:4" ht="12.75">
      <c r="A18" s="110">
        <v>6</v>
      </c>
      <c r="B18" s="121" t="s">
        <v>793</v>
      </c>
      <c r="C18" s="119" t="s">
        <v>301</v>
      </c>
      <c r="D18" s="139">
        <v>1</v>
      </c>
    </row>
    <row r="19" spans="1:4" ht="54" customHeight="1">
      <c r="A19" s="110">
        <v>7</v>
      </c>
      <c r="B19" s="121" t="s">
        <v>794</v>
      </c>
      <c r="C19" s="119" t="s">
        <v>301</v>
      </c>
      <c r="D19" s="139">
        <v>1</v>
      </c>
    </row>
    <row r="20" spans="1:4" ht="24" customHeight="1">
      <c r="A20" s="110" t="s">
        <v>809</v>
      </c>
      <c r="B20" s="121" t="s">
        <v>810</v>
      </c>
      <c r="C20" s="119" t="s">
        <v>301</v>
      </c>
      <c r="D20" s="139">
        <v>2</v>
      </c>
    </row>
    <row r="21" spans="1:4" ht="51">
      <c r="A21" s="110">
        <v>8</v>
      </c>
      <c r="B21" s="121" t="s">
        <v>799</v>
      </c>
      <c r="C21" s="119" t="s">
        <v>112</v>
      </c>
      <c r="D21" s="139">
        <v>1</v>
      </c>
    </row>
    <row r="22" spans="1:4" ht="51">
      <c r="A22" s="110">
        <v>9</v>
      </c>
      <c r="B22" s="121" t="s">
        <v>800</v>
      </c>
      <c r="C22" s="119" t="s">
        <v>112</v>
      </c>
      <c r="D22" s="139">
        <v>1</v>
      </c>
    </row>
    <row r="23" spans="1:4" ht="12.75">
      <c r="A23" s="110">
        <v>10</v>
      </c>
      <c r="B23" s="147" t="s">
        <v>795</v>
      </c>
      <c r="C23" s="148" t="s">
        <v>301</v>
      </c>
      <c r="D23" s="237">
        <v>1</v>
      </c>
    </row>
    <row r="24" spans="1:4" ht="12.75">
      <c r="A24" s="110">
        <v>11</v>
      </c>
      <c r="B24" s="84" t="s">
        <v>796</v>
      </c>
      <c r="C24" s="95" t="s">
        <v>301</v>
      </c>
      <c r="D24" s="237">
        <v>1</v>
      </c>
    </row>
    <row r="25" spans="1:4" ht="12.75">
      <c r="A25" s="110">
        <v>12</v>
      </c>
      <c r="B25" s="84" t="s">
        <v>805</v>
      </c>
      <c r="C25" s="95" t="s">
        <v>112</v>
      </c>
      <c r="D25" s="237">
        <v>2</v>
      </c>
    </row>
    <row r="26" spans="1:4" ht="12.75">
      <c r="A26" s="110">
        <v>13</v>
      </c>
      <c r="B26" s="84" t="s">
        <v>806</v>
      </c>
      <c r="C26" s="95" t="s">
        <v>112</v>
      </c>
      <c r="D26" s="237">
        <v>2</v>
      </c>
    </row>
    <row r="27" spans="1:4" ht="25.5">
      <c r="A27" s="110">
        <v>14</v>
      </c>
      <c r="B27" s="84" t="s">
        <v>797</v>
      </c>
      <c r="C27" s="95" t="s">
        <v>301</v>
      </c>
      <c r="D27" s="237">
        <v>1</v>
      </c>
    </row>
    <row r="28" spans="1:4" ht="12.75">
      <c r="A28" s="110">
        <v>15</v>
      </c>
      <c r="B28" s="84" t="s">
        <v>529</v>
      </c>
      <c r="C28" s="95" t="s">
        <v>112</v>
      </c>
      <c r="D28" s="237">
        <v>1</v>
      </c>
    </row>
    <row r="29" spans="1:4" ht="16.5" customHeight="1">
      <c r="A29" s="110">
        <v>16</v>
      </c>
      <c r="B29" s="238" t="s">
        <v>541</v>
      </c>
      <c r="C29" s="111" t="s">
        <v>112</v>
      </c>
      <c r="D29" s="237">
        <v>1</v>
      </c>
    </row>
    <row r="30" spans="1:4" ht="12.75">
      <c r="A30" s="110">
        <v>17</v>
      </c>
      <c r="B30" s="84" t="s">
        <v>804</v>
      </c>
      <c r="C30" s="95" t="s">
        <v>112</v>
      </c>
      <c r="D30" s="237">
        <v>2</v>
      </c>
    </row>
    <row r="31" spans="1:4" ht="12.75">
      <c r="A31" s="110">
        <v>18</v>
      </c>
      <c r="B31" s="84" t="s">
        <v>530</v>
      </c>
      <c r="C31" s="95" t="s">
        <v>301</v>
      </c>
      <c r="D31" s="237">
        <v>1</v>
      </c>
    </row>
    <row r="32" spans="1:4" ht="12.75">
      <c r="A32" s="110">
        <v>19</v>
      </c>
      <c r="B32" s="84" t="s">
        <v>531</v>
      </c>
      <c r="C32" s="95" t="s">
        <v>112</v>
      </c>
      <c r="D32" s="237">
        <v>1</v>
      </c>
    </row>
    <row r="33" spans="1:4" ht="12.75">
      <c r="A33" s="110">
        <v>20</v>
      </c>
      <c r="B33" s="84" t="s">
        <v>532</v>
      </c>
      <c r="C33" s="95" t="s">
        <v>112</v>
      </c>
      <c r="D33" s="237">
        <v>1</v>
      </c>
    </row>
    <row r="34" spans="1:4" ht="15" customHeight="1">
      <c r="A34" s="110">
        <v>21</v>
      </c>
      <c r="B34" s="84" t="s">
        <v>807</v>
      </c>
      <c r="C34" s="95" t="s">
        <v>112</v>
      </c>
      <c r="D34" s="237">
        <v>2</v>
      </c>
    </row>
    <row r="35" spans="1:4" ht="15.75" customHeight="1">
      <c r="A35" s="110">
        <v>22</v>
      </c>
      <c r="B35" s="84" t="s">
        <v>808</v>
      </c>
      <c r="C35" s="95" t="s">
        <v>112</v>
      </c>
      <c r="D35" s="237">
        <v>2</v>
      </c>
    </row>
    <row r="36" spans="1:4" ht="12.75">
      <c r="A36" s="110">
        <v>23</v>
      </c>
      <c r="B36" s="84" t="s">
        <v>533</v>
      </c>
      <c r="C36" s="95" t="s">
        <v>301</v>
      </c>
      <c r="D36" s="237">
        <v>1</v>
      </c>
    </row>
    <row r="37" spans="1:4" ht="12.75">
      <c r="A37" s="110">
        <v>24</v>
      </c>
      <c r="B37" s="84" t="s">
        <v>534</v>
      </c>
      <c r="C37" s="95" t="s">
        <v>301</v>
      </c>
      <c r="D37" s="237">
        <v>1</v>
      </c>
    </row>
    <row r="38" spans="1:4" ht="12.75">
      <c r="A38" s="110">
        <v>25</v>
      </c>
      <c r="B38" s="84" t="s">
        <v>535</v>
      </c>
      <c r="C38" s="95" t="s">
        <v>301</v>
      </c>
      <c r="D38" s="237">
        <v>1</v>
      </c>
    </row>
    <row r="39" spans="1:4" ht="12.75">
      <c r="A39" s="110">
        <v>26</v>
      </c>
      <c r="B39" s="84" t="s">
        <v>536</v>
      </c>
      <c r="C39" s="95" t="s">
        <v>301</v>
      </c>
      <c r="D39" s="237">
        <v>1</v>
      </c>
    </row>
    <row r="40" spans="1:4" ht="12.75">
      <c r="A40" s="110">
        <v>27</v>
      </c>
      <c r="B40" s="84" t="s">
        <v>537</v>
      </c>
      <c r="C40" s="95" t="s">
        <v>301</v>
      </c>
      <c r="D40" s="237">
        <v>1</v>
      </c>
    </row>
    <row r="41" spans="1:4" ht="12.75">
      <c r="A41" s="110">
        <v>28</v>
      </c>
      <c r="B41" s="84" t="s">
        <v>538</v>
      </c>
      <c r="C41" s="95" t="s">
        <v>301</v>
      </c>
      <c r="D41" s="237">
        <v>1</v>
      </c>
    </row>
    <row r="42" spans="1:4" ht="13.5" thickBot="1">
      <c r="A42" s="112">
        <v>29</v>
      </c>
      <c r="B42" s="131" t="s">
        <v>539</v>
      </c>
      <c r="C42" s="25" t="s">
        <v>301</v>
      </c>
      <c r="D42" s="239">
        <v>1</v>
      </c>
    </row>
    <row r="43" spans="1:4" ht="12.75">
      <c r="A43" s="240">
        <v>30</v>
      </c>
      <c r="B43" s="311" t="s">
        <v>540</v>
      </c>
      <c r="C43" s="128" t="s">
        <v>301</v>
      </c>
      <c r="D43" s="312">
        <v>1</v>
      </c>
    </row>
    <row r="44" spans="1:4" ht="13.5" thickBot="1">
      <c r="A44" s="112"/>
      <c r="B44" s="241" t="s">
        <v>798</v>
      </c>
      <c r="C44" s="25" t="s">
        <v>301</v>
      </c>
      <c r="D44" s="239">
        <v>1</v>
      </c>
    </row>
  </sheetData>
  <sheetProtection/>
  <mergeCells count="3">
    <mergeCell ref="A1:D1"/>
    <mergeCell ref="A2:D2"/>
    <mergeCell ref="A4:D4"/>
  </mergeCells>
  <conditionalFormatting sqref="C26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SheetLayoutView="100" zoomScalePageLayoutView="0" workbookViewId="0" topLeftCell="A33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65.7109375" style="1" customWidth="1"/>
    <col min="3" max="3" width="7.00390625" style="2" customWidth="1"/>
    <col min="4" max="4" width="7.42187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125</v>
      </c>
      <c r="B1" s="348"/>
      <c r="C1" s="348"/>
      <c r="D1" s="348"/>
    </row>
    <row r="2" spans="1:4" ht="16.5" customHeight="1">
      <c r="A2" s="349" t="s">
        <v>544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44.2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ht="30">
      <c r="A12" s="75"/>
      <c r="B12" s="101" t="s">
        <v>545</v>
      </c>
      <c r="C12" s="94"/>
      <c r="D12" s="224"/>
    </row>
    <row r="13" spans="1:4" ht="12.75">
      <c r="A13" s="76" t="s">
        <v>138</v>
      </c>
      <c r="B13" s="83" t="s">
        <v>546</v>
      </c>
      <c r="C13" s="81" t="s">
        <v>145</v>
      </c>
      <c r="D13" s="200">
        <v>3</v>
      </c>
    </row>
    <row r="14" spans="1:4" ht="12.75">
      <c r="A14" s="76" t="s">
        <v>160</v>
      </c>
      <c r="B14" s="83" t="s">
        <v>547</v>
      </c>
      <c r="C14" s="81" t="s">
        <v>145</v>
      </c>
      <c r="D14" s="200">
        <v>1</v>
      </c>
    </row>
    <row r="15" spans="1:4" ht="12.75">
      <c r="A15" s="76" t="s">
        <v>163</v>
      </c>
      <c r="B15" s="83" t="s">
        <v>548</v>
      </c>
      <c r="C15" s="81" t="s">
        <v>145</v>
      </c>
      <c r="D15" s="200">
        <v>1</v>
      </c>
    </row>
    <row r="16" spans="1:4" ht="12.75">
      <c r="A16" s="76" t="s">
        <v>166</v>
      </c>
      <c r="B16" s="80" t="s">
        <v>549</v>
      </c>
      <c r="C16" s="81" t="s">
        <v>145</v>
      </c>
      <c r="D16" s="200">
        <v>1</v>
      </c>
    </row>
    <row r="17" spans="1:4" ht="12.75">
      <c r="A17" s="76" t="s">
        <v>167</v>
      </c>
      <c r="B17" s="80" t="s">
        <v>550</v>
      </c>
      <c r="C17" s="81" t="s">
        <v>145</v>
      </c>
      <c r="D17" s="200">
        <v>1</v>
      </c>
    </row>
    <row r="18" spans="1:4" ht="12.75">
      <c r="A18" s="76" t="s">
        <v>169</v>
      </c>
      <c r="B18" s="80" t="s">
        <v>551</v>
      </c>
      <c r="C18" s="81" t="s">
        <v>145</v>
      </c>
      <c r="D18" s="200">
        <v>1</v>
      </c>
    </row>
    <row r="19" spans="1:4" ht="12.75">
      <c r="A19" s="76" t="s">
        <v>170</v>
      </c>
      <c r="B19" s="80" t="s">
        <v>552</v>
      </c>
      <c r="C19" s="81" t="s">
        <v>145</v>
      </c>
      <c r="D19" s="200">
        <v>6</v>
      </c>
    </row>
    <row r="20" spans="1:4" ht="12.75">
      <c r="A20" s="76" t="s">
        <v>172</v>
      </c>
      <c r="B20" s="83" t="s">
        <v>553</v>
      </c>
      <c r="C20" s="81" t="s">
        <v>145</v>
      </c>
      <c r="D20" s="200">
        <v>2</v>
      </c>
    </row>
    <row r="21" spans="1:4" ht="12.75">
      <c r="A21" s="76" t="s">
        <v>177</v>
      </c>
      <c r="B21" s="80" t="s">
        <v>554</v>
      </c>
      <c r="C21" s="81" t="s">
        <v>145</v>
      </c>
      <c r="D21" s="200">
        <v>8</v>
      </c>
    </row>
    <row r="22" spans="1:4" ht="12.75">
      <c r="A22" s="76" t="s">
        <v>188</v>
      </c>
      <c r="B22" s="80" t="s">
        <v>555</v>
      </c>
      <c r="C22" s="81" t="s">
        <v>145</v>
      </c>
      <c r="D22" s="200">
        <v>8</v>
      </c>
    </row>
    <row r="23" spans="1:4" ht="12.75">
      <c r="A23" s="76" t="s">
        <v>191</v>
      </c>
      <c r="B23" s="80" t="s">
        <v>556</v>
      </c>
      <c r="C23" s="81" t="s">
        <v>145</v>
      </c>
      <c r="D23" s="200">
        <v>8</v>
      </c>
    </row>
    <row r="24" spans="1:4" ht="12.75">
      <c r="A24" s="76" t="s">
        <v>193</v>
      </c>
      <c r="B24" s="83" t="s">
        <v>557</v>
      </c>
      <c r="C24" s="81" t="s">
        <v>145</v>
      </c>
      <c r="D24" s="200">
        <v>2</v>
      </c>
    </row>
    <row r="25" spans="1:4" ht="12.75">
      <c r="A25" s="76" t="s">
        <v>198</v>
      </c>
      <c r="B25" s="83" t="s">
        <v>558</v>
      </c>
      <c r="C25" s="81" t="s">
        <v>96</v>
      </c>
      <c r="D25" s="200">
        <v>33</v>
      </c>
    </row>
    <row r="26" spans="1:4" ht="12.75">
      <c r="A26" s="76" t="s">
        <v>201</v>
      </c>
      <c r="B26" s="80" t="s">
        <v>559</v>
      </c>
      <c r="C26" s="81" t="s">
        <v>96</v>
      </c>
      <c r="D26" s="200">
        <v>61</v>
      </c>
    </row>
    <row r="27" spans="1:4" ht="12.75">
      <c r="A27" s="76" t="s">
        <v>210</v>
      </c>
      <c r="B27" s="80" t="s">
        <v>560</v>
      </c>
      <c r="C27" s="81" t="s">
        <v>96</v>
      </c>
      <c r="D27" s="200">
        <v>42</v>
      </c>
    </row>
    <row r="28" spans="1:4" ht="12.75">
      <c r="A28" s="76" t="s">
        <v>211</v>
      </c>
      <c r="B28" s="80" t="s">
        <v>561</v>
      </c>
      <c r="C28" s="81" t="s">
        <v>96</v>
      </c>
      <c r="D28" s="200">
        <v>2</v>
      </c>
    </row>
    <row r="29" spans="1:4" ht="12.75">
      <c r="A29" s="76" t="s">
        <v>213</v>
      </c>
      <c r="B29" s="80" t="s">
        <v>562</v>
      </c>
      <c r="C29" s="81" t="s">
        <v>139</v>
      </c>
      <c r="D29" s="200">
        <v>28</v>
      </c>
    </row>
    <row r="30" spans="1:4" ht="12.75">
      <c r="A30" s="76" t="s">
        <v>215</v>
      </c>
      <c r="B30" s="80" t="s">
        <v>563</v>
      </c>
      <c r="C30" s="81" t="s">
        <v>145</v>
      </c>
      <c r="D30" s="200">
        <v>33</v>
      </c>
    </row>
    <row r="31" spans="1:4" ht="12.75">
      <c r="A31" s="76" t="s">
        <v>217</v>
      </c>
      <c r="B31" s="80" t="s">
        <v>564</v>
      </c>
      <c r="C31" s="81" t="s">
        <v>145</v>
      </c>
      <c r="D31" s="200">
        <v>61</v>
      </c>
    </row>
    <row r="32" spans="1:4" ht="12.75">
      <c r="A32" s="76" t="s">
        <v>219</v>
      </c>
      <c r="B32" s="80" t="s">
        <v>565</v>
      </c>
      <c r="C32" s="230" t="s">
        <v>145</v>
      </c>
      <c r="D32" s="231">
        <v>42</v>
      </c>
    </row>
    <row r="33" spans="1:4" ht="12.75">
      <c r="A33" s="76" t="s">
        <v>220</v>
      </c>
      <c r="B33" s="80" t="s">
        <v>566</v>
      </c>
      <c r="C33" s="81" t="s">
        <v>96</v>
      </c>
      <c r="D33" s="200">
        <v>100</v>
      </c>
    </row>
    <row r="34" spans="1:4" ht="12.75">
      <c r="A34" s="76" t="s">
        <v>222</v>
      </c>
      <c r="B34" s="83" t="s">
        <v>567</v>
      </c>
      <c r="C34" s="81" t="s">
        <v>145</v>
      </c>
      <c r="D34" s="102">
        <v>1</v>
      </c>
    </row>
    <row r="35" spans="1:4" ht="12.75">
      <c r="A35" s="76" t="s">
        <v>223</v>
      </c>
      <c r="B35" s="83" t="s">
        <v>568</v>
      </c>
      <c r="C35" s="81" t="s">
        <v>145</v>
      </c>
      <c r="D35" s="102">
        <v>1</v>
      </c>
    </row>
    <row r="36" spans="1:4" ht="12.75">
      <c r="A36" s="76" t="s">
        <v>224</v>
      </c>
      <c r="B36" s="83" t="s">
        <v>569</v>
      </c>
      <c r="C36" s="81" t="s">
        <v>145</v>
      </c>
      <c r="D36" s="200">
        <v>1</v>
      </c>
    </row>
    <row r="37" spans="1:4" ht="13.5" thickBot="1">
      <c r="A37" s="86" t="s">
        <v>227</v>
      </c>
      <c r="B37" s="215" t="s">
        <v>570</v>
      </c>
      <c r="C37" s="96" t="s">
        <v>139</v>
      </c>
      <c r="D37" s="216">
        <v>0.6</v>
      </c>
    </row>
    <row r="38" spans="1:4" ht="15">
      <c r="A38" s="87"/>
      <c r="B38" s="217" t="s">
        <v>571</v>
      </c>
      <c r="C38" s="98"/>
      <c r="D38" s="218"/>
    </row>
    <row r="39" spans="1:4" ht="12.75">
      <c r="A39" s="76" t="s">
        <v>138</v>
      </c>
      <c r="B39" s="80" t="s">
        <v>572</v>
      </c>
      <c r="C39" s="81" t="s">
        <v>96</v>
      </c>
      <c r="D39" s="200">
        <v>50</v>
      </c>
    </row>
    <row r="40" spans="1:4" ht="12.75">
      <c r="A40" s="76" t="s">
        <v>160</v>
      </c>
      <c r="B40" s="80" t="s">
        <v>573</v>
      </c>
      <c r="C40" s="81" t="s">
        <v>96</v>
      </c>
      <c r="D40" s="200">
        <v>7</v>
      </c>
    </row>
    <row r="41" spans="1:4" ht="12.75">
      <c r="A41" s="76" t="s">
        <v>163</v>
      </c>
      <c r="B41" s="80" t="s">
        <v>574</v>
      </c>
      <c r="C41" s="81" t="s">
        <v>145</v>
      </c>
      <c r="D41" s="200">
        <v>4</v>
      </c>
    </row>
    <row r="42" spans="1:4" ht="12.75">
      <c r="A42" s="76" t="s">
        <v>166</v>
      </c>
      <c r="B42" s="80" t="s">
        <v>575</v>
      </c>
      <c r="C42" s="81" t="s">
        <v>145</v>
      </c>
      <c r="D42" s="200">
        <v>4</v>
      </c>
    </row>
    <row r="43" spans="1:4" ht="12.75">
      <c r="A43" s="76" t="s">
        <v>167</v>
      </c>
      <c r="B43" s="80" t="s">
        <v>576</v>
      </c>
      <c r="C43" s="81" t="s">
        <v>145</v>
      </c>
      <c r="D43" s="200">
        <v>2</v>
      </c>
    </row>
    <row r="44" spans="1:4" ht="12.75">
      <c r="A44" s="76" t="s">
        <v>169</v>
      </c>
      <c r="B44" s="80" t="s">
        <v>577</v>
      </c>
      <c r="C44" s="81" t="s">
        <v>145</v>
      </c>
      <c r="D44" s="200">
        <v>2</v>
      </c>
    </row>
    <row r="45" spans="1:4" ht="12.75">
      <c r="A45" s="76" t="s">
        <v>170</v>
      </c>
      <c r="B45" s="83" t="s">
        <v>578</v>
      </c>
      <c r="C45" s="81" t="s">
        <v>145</v>
      </c>
      <c r="D45" s="200">
        <v>2</v>
      </c>
    </row>
    <row r="46" spans="1:4" ht="12.75">
      <c r="A46" s="76" t="s">
        <v>172</v>
      </c>
      <c r="B46" s="83" t="s">
        <v>579</v>
      </c>
      <c r="C46" s="81" t="s">
        <v>145</v>
      </c>
      <c r="D46" s="200">
        <v>2</v>
      </c>
    </row>
    <row r="47" spans="1:4" ht="12.75">
      <c r="A47" s="76" t="s">
        <v>177</v>
      </c>
      <c r="B47" s="80" t="s">
        <v>580</v>
      </c>
      <c r="C47" s="81" t="s">
        <v>120</v>
      </c>
      <c r="D47" s="200">
        <v>12</v>
      </c>
    </row>
    <row r="48" spans="1:4" ht="12.75">
      <c r="A48" s="76" t="s">
        <v>188</v>
      </c>
      <c r="B48" s="80" t="s">
        <v>581</v>
      </c>
      <c r="C48" s="81" t="s">
        <v>120</v>
      </c>
      <c r="D48" s="200">
        <v>8</v>
      </c>
    </row>
    <row r="49" spans="1:4" ht="13.5" thickBot="1">
      <c r="A49" s="90" t="s">
        <v>191</v>
      </c>
      <c r="B49" s="247" t="s">
        <v>582</v>
      </c>
      <c r="C49" s="168" t="s">
        <v>96</v>
      </c>
      <c r="D49" s="219">
        <v>30</v>
      </c>
    </row>
    <row r="50" spans="1:4" ht="15">
      <c r="A50" s="75"/>
      <c r="B50" s="101" t="s">
        <v>115</v>
      </c>
      <c r="C50" s="94"/>
      <c r="D50" s="212"/>
    </row>
    <row r="51" spans="1:4" ht="12.75">
      <c r="A51" s="76" t="s">
        <v>138</v>
      </c>
      <c r="B51" s="80" t="s">
        <v>583</v>
      </c>
      <c r="C51" s="81" t="s">
        <v>164</v>
      </c>
      <c r="D51" s="200">
        <v>45</v>
      </c>
    </row>
    <row r="52" spans="1:4" ht="12.75">
      <c r="A52" s="76" t="s">
        <v>160</v>
      </c>
      <c r="B52" s="80" t="s">
        <v>584</v>
      </c>
      <c r="C52" s="81" t="s">
        <v>164</v>
      </c>
      <c r="D52" s="200">
        <v>5</v>
      </c>
    </row>
    <row r="53" spans="1:4" ht="25.5">
      <c r="A53" s="76" t="s">
        <v>163</v>
      </c>
      <c r="B53" s="80" t="s">
        <v>585</v>
      </c>
      <c r="C53" s="81" t="s">
        <v>164</v>
      </c>
      <c r="D53" s="200">
        <v>2.4</v>
      </c>
    </row>
    <row r="54" spans="1:4" ht="25.5">
      <c r="A54" s="76" t="s">
        <v>166</v>
      </c>
      <c r="B54" s="80" t="s">
        <v>586</v>
      </c>
      <c r="C54" s="81" t="s">
        <v>164</v>
      </c>
      <c r="D54" s="200">
        <v>10</v>
      </c>
    </row>
    <row r="55" spans="1:4" ht="12.75">
      <c r="A55" s="76" t="s">
        <v>167</v>
      </c>
      <c r="B55" s="83" t="s">
        <v>587</v>
      </c>
      <c r="C55" s="81" t="s">
        <v>164</v>
      </c>
      <c r="D55" s="102">
        <v>31</v>
      </c>
    </row>
    <row r="56" spans="1:4" ht="12.75">
      <c r="A56" s="76" t="s">
        <v>169</v>
      </c>
      <c r="B56" s="80" t="s">
        <v>588</v>
      </c>
      <c r="C56" s="81" t="s">
        <v>145</v>
      </c>
      <c r="D56" s="102">
        <v>2</v>
      </c>
    </row>
    <row r="57" spans="1:4" ht="12.75">
      <c r="A57" s="76" t="s">
        <v>170</v>
      </c>
      <c r="B57" s="80" t="s">
        <v>566</v>
      </c>
      <c r="C57" s="81" t="s">
        <v>96</v>
      </c>
      <c r="D57" s="200">
        <v>100</v>
      </c>
    </row>
    <row r="58" spans="1:4" ht="12.75">
      <c r="A58" s="76" t="s">
        <v>172</v>
      </c>
      <c r="B58" s="80" t="s">
        <v>589</v>
      </c>
      <c r="C58" s="81" t="s">
        <v>145</v>
      </c>
      <c r="D58" s="200">
        <v>2</v>
      </c>
    </row>
    <row r="59" spans="1:4" ht="13.5" thickBot="1">
      <c r="A59" s="86" t="s">
        <v>177</v>
      </c>
      <c r="B59" s="215" t="s">
        <v>590</v>
      </c>
      <c r="C59" s="96" t="s">
        <v>145</v>
      </c>
      <c r="D59" s="216">
        <v>2</v>
      </c>
    </row>
    <row r="60" spans="1:4" ht="13.5" thickBot="1">
      <c r="A60" s="20"/>
      <c r="B60" s="40" t="s">
        <v>113</v>
      </c>
      <c r="C60" s="144"/>
      <c r="D60" s="145"/>
    </row>
  </sheetData>
  <sheetProtection/>
  <mergeCells count="3">
    <mergeCell ref="A1:D1"/>
    <mergeCell ref="A2:D2"/>
    <mergeCell ref="A4:D4"/>
  </mergeCells>
  <conditionalFormatting sqref="C12">
    <cfRule type="cellIs" priority="3" dxfId="0" operator="equal" stopIfTrue="1">
      <formula>0</formula>
    </cfRule>
    <cfRule type="expression" priority="4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61.8515625" style="1" customWidth="1"/>
    <col min="3" max="3" width="8.7109375" style="2" customWidth="1"/>
    <col min="4" max="4" width="9.28125" style="1" customWidth="1"/>
    <col min="5" max="5" width="10.28125" style="1" customWidth="1"/>
    <col min="6" max="11" width="9.57421875" style="1" customWidth="1"/>
    <col min="12" max="13" width="9.57421875" style="1" hidden="1" customWidth="1" outlineLevel="1"/>
    <col min="14" max="14" width="9.57421875" style="1" customWidth="1" collapsed="1"/>
    <col min="15" max="18" width="9.57421875" style="1" customWidth="1"/>
    <col min="19" max="20" width="9.57421875" style="1" hidden="1" customWidth="1" outlineLevel="1"/>
    <col min="21" max="21" width="9.57421875" style="1" customWidth="1" collapsed="1"/>
    <col min="22" max="25" width="9.57421875" style="1" customWidth="1"/>
    <col min="26" max="27" width="9.57421875" style="1" hidden="1" customWidth="1" outlineLevel="1"/>
    <col min="28" max="28" width="9.57421875" style="1" customWidth="1" collapsed="1"/>
    <col min="29" max="16384" width="9.57421875" style="1" customWidth="1"/>
  </cols>
  <sheetData>
    <row r="1" spans="1:4" ht="17.25">
      <c r="A1" s="348" t="s">
        <v>349</v>
      </c>
      <c r="B1" s="348"/>
      <c r="C1" s="348"/>
      <c r="D1" s="348"/>
    </row>
    <row r="2" spans="1:4" ht="16.5" customHeight="1">
      <c r="A2" s="349" t="s">
        <v>302</v>
      </c>
      <c r="B2" s="349"/>
      <c r="C2" s="349"/>
      <c r="D2" s="349"/>
    </row>
    <row r="3" spans="1:4" ht="20.25">
      <c r="A3" s="4"/>
      <c r="B3" s="4"/>
      <c r="C3" s="4"/>
      <c r="D3" s="4"/>
    </row>
    <row r="4" spans="1:4" ht="52.5" customHeight="1">
      <c r="A4" s="331" t="s">
        <v>783</v>
      </c>
      <c r="B4" s="350"/>
      <c r="C4" s="350"/>
      <c r="D4" s="350"/>
    </row>
    <row r="5" spans="1:3" ht="15.75" customHeight="1">
      <c r="A5" s="42" t="s">
        <v>126</v>
      </c>
      <c r="C5" s="1"/>
    </row>
    <row r="6" spans="1:3" ht="12.75" customHeight="1">
      <c r="A6" s="1" t="s">
        <v>127</v>
      </c>
      <c r="C6" s="1"/>
    </row>
    <row r="7" spans="1:3" ht="12.75">
      <c r="A7" s="169" t="s">
        <v>785</v>
      </c>
      <c r="C7" s="1"/>
    </row>
    <row r="8" ht="13.5" thickBot="1"/>
    <row r="9" spans="1:4" ht="90.75" customHeight="1" thickBot="1">
      <c r="A9" s="26" t="s">
        <v>95</v>
      </c>
      <c r="B9" s="27" t="s">
        <v>92</v>
      </c>
      <c r="C9" s="28" t="s">
        <v>93</v>
      </c>
      <c r="D9" s="29" t="s">
        <v>94</v>
      </c>
    </row>
    <row r="10" spans="1:4" ht="13.5" hidden="1" thickBot="1">
      <c r="A10" s="30"/>
      <c r="B10" s="31"/>
      <c r="C10" s="31"/>
      <c r="D10" s="32"/>
    </row>
    <row r="11" spans="1:4" ht="15.75" thickBot="1">
      <c r="A11" s="33">
        <v>1</v>
      </c>
      <c r="B11" s="34">
        <v>2</v>
      </c>
      <c r="C11" s="34">
        <v>3</v>
      </c>
      <c r="D11" s="35">
        <v>4</v>
      </c>
    </row>
    <row r="12" spans="1:4" s="6" customFormat="1" ht="25.5">
      <c r="A12" s="75" t="s">
        <v>138</v>
      </c>
      <c r="B12" s="242" t="s">
        <v>303</v>
      </c>
      <c r="C12" s="128" t="s">
        <v>96</v>
      </c>
      <c r="D12" s="228">
        <v>9</v>
      </c>
    </row>
    <row r="13" spans="1:4" s="6" customFormat="1" ht="25.5">
      <c r="A13" s="76" t="s">
        <v>160</v>
      </c>
      <c r="B13" s="116" t="s">
        <v>304</v>
      </c>
      <c r="C13" s="95" t="s">
        <v>96</v>
      </c>
      <c r="D13" s="229">
        <v>16</v>
      </c>
    </row>
    <row r="14" spans="1:4" ht="25.5">
      <c r="A14" s="76" t="s">
        <v>163</v>
      </c>
      <c r="B14" s="116" t="s">
        <v>305</v>
      </c>
      <c r="C14" s="95" t="s">
        <v>96</v>
      </c>
      <c r="D14" s="229">
        <v>14</v>
      </c>
    </row>
    <row r="15" spans="1:4" ht="25.5">
      <c r="A15" s="76" t="s">
        <v>166</v>
      </c>
      <c r="B15" s="116" t="s">
        <v>306</v>
      </c>
      <c r="C15" s="95" t="s">
        <v>96</v>
      </c>
      <c r="D15" s="229">
        <v>21</v>
      </c>
    </row>
    <row r="16" spans="1:4" ht="12.75">
      <c r="A16" s="76" t="s">
        <v>167</v>
      </c>
      <c r="B16" s="116" t="s">
        <v>307</v>
      </c>
      <c r="C16" s="95" t="s">
        <v>96</v>
      </c>
      <c r="D16" s="229">
        <v>3</v>
      </c>
    </row>
    <row r="17" spans="1:4" ht="12.75">
      <c r="A17" s="76" t="s">
        <v>169</v>
      </c>
      <c r="B17" s="116" t="s">
        <v>308</v>
      </c>
      <c r="C17" s="95" t="s">
        <v>96</v>
      </c>
      <c r="D17" s="229">
        <v>5</v>
      </c>
    </row>
    <row r="18" spans="1:4" ht="12.75">
      <c r="A18" s="76" t="s">
        <v>170</v>
      </c>
      <c r="B18" s="116" t="s">
        <v>309</v>
      </c>
      <c r="C18" s="95" t="s">
        <v>96</v>
      </c>
      <c r="D18" s="229">
        <v>9</v>
      </c>
    </row>
    <row r="19" spans="1:4" ht="12.75">
      <c r="A19" s="76" t="s">
        <v>172</v>
      </c>
      <c r="B19" s="116" t="s">
        <v>310</v>
      </c>
      <c r="C19" s="95" t="s">
        <v>96</v>
      </c>
      <c r="D19" s="229">
        <v>16</v>
      </c>
    </row>
    <row r="20" spans="1:4" ht="12.75">
      <c r="A20" s="76" t="s">
        <v>177</v>
      </c>
      <c r="B20" s="116" t="s">
        <v>311</v>
      </c>
      <c r="C20" s="95" t="s">
        <v>96</v>
      </c>
      <c r="D20" s="229">
        <v>14</v>
      </c>
    </row>
    <row r="21" spans="1:4" ht="12.75">
      <c r="A21" s="76" t="s">
        <v>188</v>
      </c>
      <c r="B21" s="116" t="s">
        <v>312</v>
      </c>
      <c r="C21" s="95" t="s">
        <v>96</v>
      </c>
      <c r="D21" s="229">
        <v>21</v>
      </c>
    </row>
    <row r="22" spans="1:4" ht="12.75">
      <c r="A22" s="76" t="s">
        <v>191</v>
      </c>
      <c r="B22" s="116" t="s">
        <v>313</v>
      </c>
      <c r="C22" s="95" t="s">
        <v>96</v>
      </c>
      <c r="D22" s="229">
        <v>3</v>
      </c>
    </row>
    <row r="23" spans="1:4" ht="12.75">
      <c r="A23" s="76" t="s">
        <v>193</v>
      </c>
      <c r="B23" s="116" t="s">
        <v>314</v>
      </c>
      <c r="C23" s="95" t="s">
        <v>96</v>
      </c>
      <c r="D23" s="229">
        <v>5</v>
      </c>
    </row>
    <row r="24" spans="1:4" ht="12.75">
      <c r="A24" s="76" t="s">
        <v>198</v>
      </c>
      <c r="B24" s="116" t="s">
        <v>315</v>
      </c>
      <c r="C24" s="95" t="s">
        <v>145</v>
      </c>
      <c r="D24" s="229">
        <v>2</v>
      </c>
    </row>
    <row r="25" spans="1:4" ht="12.75">
      <c r="A25" s="76" t="s">
        <v>201</v>
      </c>
      <c r="B25" s="116" t="s">
        <v>316</v>
      </c>
      <c r="C25" s="95" t="s">
        <v>145</v>
      </c>
      <c r="D25" s="229">
        <v>1</v>
      </c>
    </row>
    <row r="26" spans="1:4" ht="12.75">
      <c r="A26" s="76" t="s">
        <v>210</v>
      </c>
      <c r="B26" s="116" t="s">
        <v>317</v>
      </c>
      <c r="C26" s="95" t="s">
        <v>145</v>
      </c>
      <c r="D26" s="229">
        <v>1</v>
      </c>
    </row>
    <row r="27" spans="1:4" ht="12.75">
      <c r="A27" s="76" t="s">
        <v>211</v>
      </c>
      <c r="B27" s="116" t="s">
        <v>318</v>
      </c>
      <c r="C27" s="95" t="s">
        <v>145</v>
      </c>
      <c r="D27" s="229">
        <v>1</v>
      </c>
    </row>
    <row r="28" spans="1:4" ht="12.75">
      <c r="A28" s="76" t="s">
        <v>213</v>
      </c>
      <c r="B28" s="116" t="s">
        <v>319</v>
      </c>
      <c r="C28" s="95" t="s">
        <v>145</v>
      </c>
      <c r="D28" s="229">
        <v>1</v>
      </c>
    </row>
    <row r="29" spans="1:4" ht="12.75">
      <c r="A29" s="76" t="s">
        <v>215</v>
      </c>
      <c r="B29" s="116" t="s">
        <v>320</v>
      </c>
      <c r="C29" s="95" t="s">
        <v>145</v>
      </c>
      <c r="D29" s="229">
        <v>1</v>
      </c>
    </row>
    <row r="30" spans="1:4" ht="12.75">
      <c r="A30" s="76" t="s">
        <v>217</v>
      </c>
      <c r="B30" s="116" t="s">
        <v>321</v>
      </c>
      <c r="C30" s="95" t="s">
        <v>145</v>
      </c>
      <c r="D30" s="229">
        <v>2</v>
      </c>
    </row>
    <row r="31" spans="1:4" ht="12.75">
      <c r="A31" s="76" t="s">
        <v>219</v>
      </c>
      <c r="B31" s="116" t="s">
        <v>322</v>
      </c>
      <c r="C31" s="95" t="s">
        <v>145</v>
      </c>
      <c r="D31" s="229">
        <v>1</v>
      </c>
    </row>
    <row r="32" spans="1:4" ht="12.75">
      <c r="A32" s="76" t="s">
        <v>220</v>
      </c>
      <c r="B32" s="116" t="s">
        <v>323</v>
      </c>
      <c r="C32" s="95" t="s">
        <v>145</v>
      </c>
      <c r="D32" s="229">
        <v>5</v>
      </c>
    </row>
    <row r="33" spans="1:4" ht="12.75">
      <c r="A33" s="76" t="s">
        <v>222</v>
      </c>
      <c r="B33" s="116" t="s">
        <v>324</v>
      </c>
      <c r="C33" s="95" t="s">
        <v>145</v>
      </c>
      <c r="D33" s="229">
        <v>3</v>
      </c>
    </row>
    <row r="34" spans="1:4" ht="12.75">
      <c r="A34" s="76" t="s">
        <v>223</v>
      </c>
      <c r="B34" s="116" t="s">
        <v>325</v>
      </c>
      <c r="C34" s="95" t="s">
        <v>145</v>
      </c>
      <c r="D34" s="229">
        <v>1</v>
      </c>
    </row>
    <row r="35" spans="1:4" ht="12.75">
      <c r="A35" s="76" t="s">
        <v>224</v>
      </c>
      <c r="B35" s="77" t="s">
        <v>326</v>
      </c>
      <c r="C35" s="95" t="s">
        <v>145</v>
      </c>
      <c r="D35" s="229">
        <v>1</v>
      </c>
    </row>
    <row r="36" spans="1:4" ht="12.75">
      <c r="A36" s="76" t="s">
        <v>227</v>
      </c>
      <c r="B36" s="77" t="s">
        <v>327</v>
      </c>
      <c r="C36" s="95" t="s">
        <v>145</v>
      </c>
      <c r="D36" s="229">
        <v>1</v>
      </c>
    </row>
    <row r="37" spans="1:4" ht="13.5" thickBot="1">
      <c r="A37" s="86" t="s">
        <v>230</v>
      </c>
      <c r="B37" s="232" t="s">
        <v>328</v>
      </c>
      <c r="C37" s="25" t="s">
        <v>145</v>
      </c>
      <c r="D37" s="243">
        <v>1</v>
      </c>
    </row>
    <row r="38" spans="1:4" ht="15">
      <c r="A38" s="87"/>
      <c r="B38" s="97" t="s">
        <v>329</v>
      </c>
      <c r="C38" s="160"/>
      <c r="D38" s="244"/>
    </row>
    <row r="39" spans="1:4" ht="12.75">
      <c r="A39" s="76" t="s">
        <v>138</v>
      </c>
      <c r="B39" s="116" t="s">
        <v>307</v>
      </c>
      <c r="C39" s="95" t="s">
        <v>96</v>
      </c>
      <c r="D39" s="229">
        <v>6</v>
      </c>
    </row>
    <row r="40" spans="1:4" ht="12.75">
      <c r="A40" s="76" t="s">
        <v>160</v>
      </c>
      <c r="B40" s="116" t="s">
        <v>308</v>
      </c>
      <c r="C40" s="95" t="s">
        <v>96</v>
      </c>
      <c r="D40" s="229">
        <v>5</v>
      </c>
    </row>
    <row r="41" spans="1:4" ht="12.75">
      <c r="A41" s="76" t="s">
        <v>163</v>
      </c>
      <c r="B41" s="116" t="s">
        <v>542</v>
      </c>
      <c r="C41" s="95" t="s">
        <v>96</v>
      </c>
      <c r="D41" s="229">
        <v>6</v>
      </c>
    </row>
    <row r="42" spans="1:4" ht="12.75">
      <c r="A42" s="76" t="s">
        <v>166</v>
      </c>
      <c r="B42" s="116" t="s">
        <v>314</v>
      </c>
      <c r="C42" s="95" t="s">
        <v>96</v>
      </c>
      <c r="D42" s="229">
        <v>5</v>
      </c>
    </row>
    <row r="43" spans="1:4" ht="12.75">
      <c r="A43" s="76" t="s">
        <v>167</v>
      </c>
      <c r="B43" s="116" t="s">
        <v>324</v>
      </c>
      <c r="C43" s="95" t="s">
        <v>145</v>
      </c>
      <c r="D43" s="229">
        <v>2</v>
      </c>
    </row>
    <row r="44" spans="1:4" ht="12.75">
      <c r="A44" s="76" t="s">
        <v>169</v>
      </c>
      <c r="B44" s="116" t="s">
        <v>330</v>
      </c>
      <c r="C44" s="95" t="s">
        <v>120</v>
      </c>
      <c r="D44" s="229">
        <v>1</v>
      </c>
    </row>
    <row r="45" spans="1:4" ht="13.5" thickBot="1">
      <c r="A45" s="90" t="s">
        <v>170</v>
      </c>
      <c r="B45" s="245" t="s">
        <v>331</v>
      </c>
      <c r="C45" s="100" t="s">
        <v>145</v>
      </c>
      <c r="D45" s="246">
        <v>1</v>
      </c>
    </row>
    <row r="46" spans="1:4" ht="15">
      <c r="A46" s="75"/>
      <c r="B46" s="93" t="s">
        <v>332</v>
      </c>
      <c r="C46" s="128"/>
      <c r="D46" s="228"/>
    </row>
    <row r="47" spans="1:4" ht="12.75">
      <c r="A47" s="76" t="s">
        <v>138</v>
      </c>
      <c r="B47" s="116" t="s">
        <v>333</v>
      </c>
      <c r="C47" s="95" t="s">
        <v>145</v>
      </c>
      <c r="D47" s="229">
        <v>1</v>
      </c>
    </row>
    <row r="48" spans="1:4" ht="12.75">
      <c r="A48" s="76" t="s">
        <v>160</v>
      </c>
      <c r="B48" s="116" t="s">
        <v>334</v>
      </c>
      <c r="C48" s="95" t="s">
        <v>145</v>
      </c>
      <c r="D48" s="229">
        <v>1</v>
      </c>
    </row>
    <row r="49" spans="1:4" ht="12.75">
      <c r="A49" s="76" t="s">
        <v>163</v>
      </c>
      <c r="B49" s="116" t="s">
        <v>335</v>
      </c>
      <c r="C49" s="95" t="s">
        <v>145</v>
      </c>
      <c r="D49" s="229">
        <v>1</v>
      </c>
    </row>
    <row r="50" spans="1:4" ht="12.75">
      <c r="A50" s="76" t="s">
        <v>166</v>
      </c>
      <c r="B50" s="116" t="s">
        <v>336</v>
      </c>
      <c r="C50" s="95" t="s">
        <v>145</v>
      </c>
      <c r="D50" s="102">
        <v>1</v>
      </c>
    </row>
    <row r="51" spans="1:4" ht="12.75">
      <c r="A51" s="76" t="s">
        <v>167</v>
      </c>
      <c r="B51" s="116" t="s">
        <v>337</v>
      </c>
      <c r="C51" s="95" t="s">
        <v>145</v>
      </c>
      <c r="D51" s="102">
        <v>2</v>
      </c>
    </row>
    <row r="52" spans="1:4" ht="12.75">
      <c r="A52" s="76" t="s">
        <v>169</v>
      </c>
      <c r="B52" s="116" t="s">
        <v>338</v>
      </c>
      <c r="C52" s="95" t="s">
        <v>96</v>
      </c>
      <c r="D52" s="229">
        <v>18</v>
      </c>
    </row>
    <row r="53" spans="1:4" ht="12.75">
      <c r="A53" s="76" t="s">
        <v>170</v>
      </c>
      <c r="B53" s="116" t="s">
        <v>339</v>
      </c>
      <c r="C53" s="95" t="s">
        <v>96</v>
      </c>
      <c r="D53" s="229">
        <v>6</v>
      </c>
    </row>
    <row r="54" spans="1:4" ht="12.75">
      <c r="A54" s="76"/>
      <c r="B54" s="167" t="s">
        <v>340</v>
      </c>
      <c r="C54" s="95" t="s">
        <v>145</v>
      </c>
      <c r="D54" s="229">
        <v>6</v>
      </c>
    </row>
    <row r="55" spans="1:4" ht="12.75">
      <c r="A55" s="76"/>
      <c r="B55" s="78" t="s">
        <v>341</v>
      </c>
      <c r="C55" s="95" t="s">
        <v>145</v>
      </c>
      <c r="D55" s="229">
        <v>15</v>
      </c>
    </row>
    <row r="56" spans="1:4" ht="12.75">
      <c r="A56" s="76"/>
      <c r="B56" s="167" t="s">
        <v>342</v>
      </c>
      <c r="C56" s="95" t="s">
        <v>145</v>
      </c>
      <c r="D56" s="229">
        <v>1</v>
      </c>
    </row>
    <row r="57" spans="1:4" ht="13.5" thickBot="1">
      <c r="A57" s="86"/>
      <c r="B57" s="241" t="s">
        <v>343</v>
      </c>
      <c r="C57" s="25" t="s">
        <v>145</v>
      </c>
      <c r="D57" s="243">
        <v>1</v>
      </c>
    </row>
    <row r="58" spans="1:4" ht="15">
      <c r="A58" s="87"/>
      <c r="B58" s="97" t="s">
        <v>344</v>
      </c>
      <c r="C58" s="160"/>
      <c r="D58" s="244"/>
    </row>
    <row r="59" spans="1:4" ht="12.75">
      <c r="A59" s="76" t="s">
        <v>138</v>
      </c>
      <c r="B59" s="116" t="s">
        <v>338</v>
      </c>
      <c r="C59" s="95" t="s">
        <v>96</v>
      </c>
      <c r="D59" s="229">
        <v>15</v>
      </c>
    </row>
    <row r="60" spans="1:4" ht="12.75">
      <c r="A60" s="76"/>
      <c r="B60" s="167" t="s">
        <v>345</v>
      </c>
      <c r="C60" s="95" t="s">
        <v>145</v>
      </c>
      <c r="D60" s="102">
        <v>9</v>
      </c>
    </row>
    <row r="61" spans="1:4" ht="12.75">
      <c r="A61" s="76"/>
      <c r="B61" s="167" t="s">
        <v>543</v>
      </c>
      <c r="C61" s="95" t="s">
        <v>145</v>
      </c>
      <c r="D61" s="229">
        <v>2</v>
      </c>
    </row>
    <row r="62" spans="1:4" ht="12.75">
      <c r="A62" s="76" t="s">
        <v>160</v>
      </c>
      <c r="B62" s="116" t="s">
        <v>346</v>
      </c>
      <c r="C62" s="95" t="s">
        <v>96</v>
      </c>
      <c r="D62" s="229">
        <v>5</v>
      </c>
    </row>
    <row r="63" spans="1:4" ht="12.75">
      <c r="A63" s="76"/>
      <c r="B63" s="167" t="s">
        <v>347</v>
      </c>
      <c r="C63" s="95" t="s">
        <v>145</v>
      </c>
      <c r="D63" s="229">
        <v>2</v>
      </c>
    </row>
    <row r="64" spans="1:4" ht="13.5" thickBot="1">
      <c r="A64" s="90" t="s">
        <v>163</v>
      </c>
      <c r="B64" s="99" t="s">
        <v>342</v>
      </c>
      <c r="C64" s="100" t="s">
        <v>145</v>
      </c>
      <c r="D64" s="246">
        <v>2</v>
      </c>
    </row>
    <row r="65" spans="1:4" ht="13.5" thickBot="1">
      <c r="A65" s="20"/>
      <c r="B65" s="40" t="s">
        <v>113</v>
      </c>
      <c r="C65" s="66"/>
      <c r="D65" s="67"/>
    </row>
  </sheetData>
  <sheetProtection/>
  <mergeCells count="3">
    <mergeCell ref="A1:D1"/>
    <mergeCell ref="A2:D2"/>
    <mergeCell ref="A4:D4"/>
  </mergeCells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  <rowBreaks count="1" manualBreakCount="1">
    <brk id="4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79"/>
  <sheetViews>
    <sheetView zoomScaleSheetLayoutView="100" zoomScalePageLayoutView="0" workbookViewId="0" topLeftCell="A1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49.140625" style="1" customWidth="1"/>
    <col min="3" max="3" width="15.421875" style="2" customWidth="1"/>
    <col min="4" max="4" width="7.00390625" style="2" customWidth="1"/>
    <col min="5" max="5" width="7.421875" style="1" customWidth="1"/>
    <col min="6" max="6" width="10.28125" style="1" customWidth="1"/>
    <col min="7" max="12" width="9.57421875" style="1" customWidth="1"/>
    <col min="13" max="14" width="9.57421875" style="1" hidden="1" customWidth="1" outlineLevel="1"/>
    <col min="15" max="15" width="9.57421875" style="1" customWidth="1" collapsed="1"/>
    <col min="16" max="19" width="9.57421875" style="1" customWidth="1"/>
    <col min="20" max="21" width="9.57421875" style="1" hidden="1" customWidth="1" outlineLevel="1"/>
    <col min="22" max="22" width="9.57421875" style="1" customWidth="1" collapsed="1"/>
    <col min="23" max="26" width="9.57421875" style="1" customWidth="1"/>
    <col min="27" max="28" width="9.57421875" style="1" hidden="1" customWidth="1" outlineLevel="1"/>
    <col min="29" max="29" width="9.57421875" style="1" customWidth="1" collapsed="1"/>
    <col min="30" max="16384" width="9.57421875" style="1" customWidth="1"/>
  </cols>
  <sheetData>
    <row r="1" spans="1:5" ht="17.25">
      <c r="A1" s="348" t="s">
        <v>403</v>
      </c>
      <c r="B1" s="348"/>
      <c r="C1" s="348"/>
      <c r="D1" s="348"/>
      <c r="E1" s="348"/>
    </row>
    <row r="2" spans="1:5" ht="16.5" customHeight="1">
      <c r="A2" s="349" t="s">
        <v>350</v>
      </c>
      <c r="B2" s="349"/>
      <c r="C2" s="349"/>
      <c r="D2" s="349"/>
      <c r="E2" s="349"/>
    </row>
    <row r="3" spans="1:5" ht="9" customHeight="1">
      <c r="A3" s="4"/>
      <c r="B3" s="4"/>
      <c r="C3" s="4"/>
      <c r="D3" s="4"/>
      <c r="E3" s="4"/>
    </row>
    <row r="4" spans="1:5" ht="62.25" customHeight="1">
      <c r="A4" s="331" t="s">
        <v>783</v>
      </c>
      <c r="B4" s="350"/>
      <c r="C4" s="350"/>
      <c r="D4" s="350"/>
      <c r="E4" s="350"/>
    </row>
    <row r="5" spans="1:4" ht="15.75" customHeight="1">
      <c r="A5" s="42" t="s">
        <v>126</v>
      </c>
      <c r="D5" s="1"/>
    </row>
    <row r="6" spans="1:4" ht="12.75" customHeight="1">
      <c r="A6" s="1" t="s">
        <v>127</v>
      </c>
      <c r="D6" s="1"/>
    </row>
    <row r="7" spans="1:4" ht="12.75">
      <c r="A7" s="169" t="s">
        <v>785</v>
      </c>
      <c r="D7" s="1"/>
    </row>
    <row r="8" ht="13.5" thickBot="1"/>
    <row r="9" spans="1:5" ht="90.75" customHeight="1" thickBot="1">
      <c r="A9" s="26" t="s">
        <v>95</v>
      </c>
      <c r="B9" s="27" t="s">
        <v>92</v>
      </c>
      <c r="C9" s="109" t="s">
        <v>348</v>
      </c>
      <c r="D9" s="28" t="s">
        <v>93</v>
      </c>
      <c r="E9" s="29" t="s">
        <v>94</v>
      </c>
    </row>
    <row r="10" spans="1:5" ht="13.5" hidden="1" thickBot="1">
      <c r="A10" s="30"/>
      <c r="B10" s="31"/>
      <c r="C10" s="31"/>
      <c r="D10" s="31"/>
      <c r="E10" s="32"/>
    </row>
    <row r="11" spans="1:5" ht="15.75" thickBot="1">
      <c r="A11" s="33">
        <v>1</v>
      </c>
      <c r="B11" s="34">
        <v>2</v>
      </c>
      <c r="C11" s="34">
        <v>3</v>
      </c>
      <c r="D11" s="34">
        <v>4</v>
      </c>
      <c r="E11" s="35">
        <v>5</v>
      </c>
    </row>
    <row r="12" spans="1:5" s="3" customFormat="1" ht="15">
      <c r="A12" s="106"/>
      <c r="B12" s="248" t="s">
        <v>351</v>
      </c>
      <c r="C12" s="248"/>
      <c r="D12" s="249"/>
      <c r="E12" s="250"/>
    </row>
    <row r="13" spans="1:5" s="6" customFormat="1" ht="51">
      <c r="A13" s="118" t="s">
        <v>591</v>
      </c>
      <c r="B13" s="84" t="s">
        <v>352</v>
      </c>
      <c r="C13" s="119" t="s">
        <v>353</v>
      </c>
      <c r="D13" s="119" t="s">
        <v>96</v>
      </c>
      <c r="E13" s="120">
        <v>76</v>
      </c>
    </row>
    <row r="14" spans="1:5" s="6" customFormat="1" ht="15">
      <c r="A14" s="118"/>
      <c r="B14" s="84" t="s">
        <v>354</v>
      </c>
      <c r="C14" s="119" t="s">
        <v>355</v>
      </c>
      <c r="D14" s="119" t="s">
        <v>96</v>
      </c>
      <c r="E14" s="120">
        <v>8</v>
      </c>
    </row>
    <row r="15" spans="1:5" ht="12.75">
      <c r="A15" s="118" t="s">
        <v>592</v>
      </c>
      <c r="B15" s="121" t="s">
        <v>356</v>
      </c>
      <c r="C15" s="121"/>
      <c r="D15" s="119"/>
      <c r="E15" s="122"/>
    </row>
    <row r="16" spans="1:5" ht="12.75">
      <c r="A16" s="118"/>
      <c r="B16" s="121" t="s">
        <v>357</v>
      </c>
      <c r="C16" s="119" t="s">
        <v>593</v>
      </c>
      <c r="D16" s="119" t="s">
        <v>112</v>
      </c>
      <c r="E16" s="122">
        <v>1</v>
      </c>
    </row>
    <row r="17" spans="1:5" ht="12.75">
      <c r="A17" s="118"/>
      <c r="B17" s="121" t="s">
        <v>358</v>
      </c>
      <c r="C17" s="119" t="s">
        <v>359</v>
      </c>
      <c r="D17" s="119" t="s">
        <v>112</v>
      </c>
      <c r="E17" s="122">
        <v>5</v>
      </c>
    </row>
    <row r="18" spans="1:5" ht="12.75">
      <c r="A18" s="118"/>
      <c r="B18" s="84" t="s">
        <v>354</v>
      </c>
      <c r="C18" s="119" t="s">
        <v>360</v>
      </c>
      <c r="D18" s="119" t="s">
        <v>112</v>
      </c>
      <c r="E18" s="122">
        <v>1</v>
      </c>
    </row>
    <row r="19" spans="1:5" ht="12.75">
      <c r="A19" s="118"/>
      <c r="B19" s="84" t="s">
        <v>361</v>
      </c>
      <c r="C19" s="119" t="s">
        <v>362</v>
      </c>
      <c r="D19" s="119" t="s">
        <v>112</v>
      </c>
      <c r="E19" s="122">
        <v>1</v>
      </c>
    </row>
    <row r="20" spans="1:5" ht="12.75">
      <c r="A20" s="118"/>
      <c r="B20" s="121" t="s">
        <v>363</v>
      </c>
      <c r="C20" s="119" t="s">
        <v>594</v>
      </c>
      <c r="D20" s="95" t="s">
        <v>112</v>
      </c>
      <c r="E20" s="122">
        <v>10</v>
      </c>
    </row>
    <row r="21" spans="1:5" ht="12.75">
      <c r="A21" s="118"/>
      <c r="B21" s="84" t="s">
        <v>354</v>
      </c>
      <c r="C21" s="119" t="s">
        <v>364</v>
      </c>
      <c r="D21" s="95" t="s">
        <v>112</v>
      </c>
      <c r="E21" s="122">
        <v>1</v>
      </c>
    </row>
    <row r="22" spans="1:5" ht="12.75">
      <c r="A22" s="118" t="s">
        <v>595</v>
      </c>
      <c r="B22" s="84" t="s">
        <v>365</v>
      </c>
      <c r="C22" s="119" t="s">
        <v>362</v>
      </c>
      <c r="D22" s="119" t="s">
        <v>120</v>
      </c>
      <c r="E22" s="122">
        <v>1</v>
      </c>
    </row>
    <row r="23" spans="1:5" ht="12.75">
      <c r="A23" s="118"/>
      <c r="B23" s="84" t="s">
        <v>354</v>
      </c>
      <c r="C23" s="119" t="s">
        <v>366</v>
      </c>
      <c r="D23" s="119" t="s">
        <v>120</v>
      </c>
      <c r="E23" s="122">
        <v>1</v>
      </c>
    </row>
    <row r="24" spans="1:5" ht="25.5">
      <c r="A24" s="118" t="s">
        <v>596</v>
      </c>
      <c r="B24" s="84" t="s">
        <v>367</v>
      </c>
      <c r="C24" s="119" t="s">
        <v>362</v>
      </c>
      <c r="D24" s="119" t="s">
        <v>368</v>
      </c>
      <c r="E24" s="120">
        <v>2</v>
      </c>
    </row>
    <row r="25" spans="1:5" ht="12.75">
      <c r="A25" s="118" t="s">
        <v>597</v>
      </c>
      <c r="B25" s="84" t="s">
        <v>369</v>
      </c>
      <c r="C25" s="84"/>
      <c r="D25" s="119" t="s">
        <v>96</v>
      </c>
      <c r="E25" s="120">
        <f>SUM(E13:E14)</f>
        <v>84</v>
      </c>
    </row>
    <row r="26" spans="1:5" ht="13.5" thickBot="1">
      <c r="A26" s="130" t="s">
        <v>598</v>
      </c>
      <c r="B26" s="140" t="s">
        <v>370</v>
      </c>
      <c r="C26" s="140"/>
      <c r="D26" s="132" t="s">
        <v>96</v>
      </c>
      <c r="E26" s="141">
        <f>SUM(E13:E14)</f>
        <v>84</v>
      </c>
    </row>
    <row r="27" spans="1:5" ht="15">
      <c r="A27" s="87"/>
      <c r="B27" s="88" t="s">
        <v>332</v>
      </c>
      <c r="C27" s="88"/>
      <c r="D27" s="160"/>
      <c r="E27" s="105"/>
    </row>
    <row r="28" spans="1:5" ht="38.25">
      <c r="A28" s="118" t="s">
        <v>599</v>
      </c>
      <c r="B28" s="84" t="s">
        <v>371</v>
      </c>
      <c r="C28" s="119" t="s">
        <v>372</v>
      </c>
      <c r="D28" s="119" t="s">
        <v>96</v>
      </c>
      <c r="E28" s="122">
        <v>44</v>
      </c>
    </row>
    <row r="29" spans="1:5" ht="12.75">
      <c r="A29" s="118"/>
      <c r="B29" s="84" t="s">
        <v>354</v>
      </c>
      <c r="C29" s="119" t="s">
        <v>353</v>
      </c>
      <c r="D29" s="119" t="s">
        <v>96</v>
      </c>
      <c r="E29" s="122">
        <v>3</v>
      </c>
    </row>
    <row r="30" spans="1:5" ht="12.75">
      <c r="A30" s="118" t="s">
        <v>600</v>
      </c>
      <c r="B30" s="121" t="s">
        <v>373</v>
      </c>
      <c r="C30" s="119" t="s">
        <v>372</v>
      </c>
      <c r="D30" s="119" t="s">
        <v>368</v>
      </c>
      <c r="E30" s="120">
        <v>6</v>
      </c>
    </row>
    <row r="31" spans="1:5" ht="12.75">
      <c r="A31" s="118"/>
      <c r="B31" s="84" t="s">
        <v>354</v>
      </c>
      <c r="C31" s="119" t="s">
        <v>353</v>
      </c>
      <c r="D31" s="119" t="s">
        <v>368</v>
      </c>
      <c r="E31" s="120">
        <v>1</v>
      </c>
    </row>
    <row r="32" spans="1:5" ht="25.5">
      <c r="A32" s="118" t="s">
        <v>601</v>
      </c>
      <c r="B32" s="121" t="s">
        <v>374</v>
      </c>
      <c r="C32" s="119" t="s">
        <v>375</v>
      </c>
      <c r="D32" s="119" t="s">
        <v>120</v>
      </c>
      <c r="E32" s="120">
        <v>1</v>
      </c>
    </row>
    <row r="33" spans="1:5" ht="12.75">
      <c r="A33" s="118"/>
      <c r="B33" s="121" t="s">
        <v>354</v>
      </c>
      <c r="C33" s="119" t="s">
        <v>375</v>
      </c>
      <c r="D33" s="119" t="s">
        <v>120</v>
      </c>
      <c r="E33" s="120">
        <v>1</v>
      </c>
    </row>
    <row r="34" spans="1:5" ht="12.75">
      <c r="A34" s="118" t="s">
        <v>602</v>
      </c>
      <c r="B34" s="121" t="s">
        <v>603</v>
      </c>
      <c r="C34" s="119"/>
      <c r="D34" s="119" t="s">
        <v>368</v>
      </c>
      <c r="E34" s="129">
        <v>3</v>
      </c>
    </row>
    <row r="35" spans="1:5" ht="25.5">
      <c r="A35" s="118" t="s">
        <v>604</v>
      </c>
      <c r="B35" s="121" t="s">
        <v>376</v>
      </c>
      <c r="C35" s="119"/>
      <c r="D35" s="119" t="s">
        <v>368</v>
      </c>
      <c r="E35" s="129">
        <v>1</v>
      </c>
    </row>
    <row r="36" spans="1:5" ht="12.75">
      <c r="A36" s="118" t="s">
        <v>605</v>
      </c>
      <c r="B36" s="84" t="s">
        <v>377</v>
      </c>
      <c r="C36" s="95"/>
      <c r="D36" s="119" t="s">
        <v>368</v>
      </c>
      <c r="E36" s="129">
        <v>2</v>
      </c>
    </row>
    <row r="37" spans="1:5" ht="13.5" thickBot="1">
      <c r="A37" s="123" t="s">
        <v>606</v>
      </c>
      <c r="B37" s="136" t="s">
        <v>378</v>
      </c>
      <c r="C37" s="136"/>
      <c r="D37" s="125" t="s">
        <v>96</v>
      </c>
      <c r="E37" s="137">
        <f>SUM(E28:E29)</f>
        <v>47</v>
      </c>
    </row>
    <row r="38" spans="1:5" ht="15">
      <c r="A38" s="138"/>
      <c r="B38" s="127" t="s">
        <v>379</v>
      </c>
      <c r="C38" s="127"/>
      <c r="D38" s="114"/>
      <c r="E38" s="251"/>
    </row>
    <row r="39" spans="1:5" ht="51">
      <c r="A39" s="118" t="s">
        <v>607</v>
      </c>
      <c r="B39" s="84" t="s">
        <v>608</v>
      </c>
      <c r="C39" s="119" t="s">
        <v>372</v>
      </c>
      <c r="D39" s="119" t="s">
        <v>96</v>
      </c>
      <c r="E39" s="122">
        <v>86</v>
      </c>
    </row>
    <row r="40" spans="1:5" ht="12.75">
      <c r="A40" s="118"/>
      <c r="B40" s="84" t="s">
        <v>354</v>
      </c>
      <c r="C40" s="119" t="s">
        <v>353</v>
      </c>
      <c r="D40" s="119" t="s">
        <v>96</v>
      </c>
      <c r="E40" s="122">
        <v>48</v>
      </c>
    </row>
    <row r="41" spans="1:5" ht="12.75">
      <c r="A41" s="118" t="s">
        <v>609</v>
      </c>
      <c r="B41" s="84" t="s">
        <v>610</v>
      </c>
      <c r="C41" s="84"/>
      <c r="D41" s="119" t="s">
        <v>96</v>
      </c>
      <c r="E41" s="122">
        <v>20</v>
      </c>
    </row>
    <row r="42" spans="1:5" ht="12.75">
      <c r="A42" s="118" t="s">
        <v>611</v>
      </c>
      <c r="B42" s="84" t="s">
        <v>612</v>
      </c>
      <c r="C42" s="84"/>
      <c r="D42" s="119" t="s">
        <v>112</v>
      </c>
      <c r="E42" s="122">
        <v>4</v>
      </c>
    </row>
    <row r="43" spans="1:5" ht="12.75">
      <c r="A43" s="118" t="s">
        <v>613</v>
      </c>
      <c r="B43" s="121" t="s">
        <v>373</v>
      </c>
      <c r="C43" s="119" t="s">
        <v>372</v>
      </c>
      <c r="D43" s="119" t="s">
        <v>368</v>
      </c>
      <c r="E43" s="120">
        <v>13</v>
      </c>
    </row>
    <row r="44" spans="1:5" ht="12.75">
      <c r="A44" s="118"/>
      <c r="B44" s="84" t="s">
        <v>354</v>
      </c>
      <c r="C44" s="119" t="s">
        <v>353</v>
      </c>
      <c r="D44" s="119" t="s">
        <v>368</v>
      </c>
      <c r="E44" s="120">
        <v>7</v>
      </c>
    </row>
    <row r="45" spans="1:5" ht="12.75">
      <c r="A45" s="118" t="s">
        <v>614</v>
      </c>
      <c r="B45" s="121" t="s">
        <v>380</v>
      </c>
      <c r="C45" s="95" t="s">
        <v>381</v>
      </c>
      <c r="D45" s="119" t="s">
        <v>120</v>
      </c>
      <c r="E45" s="120">
        <v>1</v>
      </c>
    </row>
    <row r="46" spans="1:5" ht="25.5">
      <c r="A46" s="118" t="s">
        <v>615</v>
      </c>
      <c r="B46" s="121" t="s">
        <v>374</v>
      </c>
      <c r="C46" s="119" t="s">
        <v>375</v>
      </c>
      <c r="D46" s="119" t="s">
        <v>120</v>
      </c>
      <c r="E46" s="120">
        <v>5</v>
      </c>
    </row>
    <row r="47" spans="1:5" ht="12.75">
      <c r="A47" s="118"/>
      <c r="B47" s="121" t="s">
        <v>354</v>
      </c>
      <c r="C47" s="119" t="s">
        <v>375</v>
      </c>
      <c r="D47" s="119" t="s">
        <v>120</v>
      </c>
      <c r="E47" s="120">
        <v>1</v>
      </c>
    </row>
    <row r="48" spans="1:5" ht="12.75">
      <c r="A48" s="118" t="s">
        <v>616</v>
      </c>
      <c r="B48" s="121" t="s">
        <v>603</v>
      </c>
      <c r="C48" s="121"/>
      <c r="D48" s="119" t="s">
        <v>368</v>
      </c>
      <c r="E48" s="129">
        <v>4</v>
      </c>
    </row>
    <row r="49" spans="1:5" ht="12.75">
      <c r="A49" s="118" t="s">
        <v>617</v>
      </c>
      <c r="B49" s="84" t="s">
        <v>382</v>
      </c>
      <c r="C49" s="95" t="s">
        <v>383</v>
      </c>
      <c r="D49" s="119" t="s">
        <v>368</v>
      </c>
      <c r="E49" s="129">
        <v>1</v>
      </c>
    </row>
    <row r="50" spans="1:5" ht="12.75">
      <c r="A50" s="118" t="s">
        <v>618</v>
      </c>
      <c r="B50" s="84" t="s">
        <v>378</v>
      </c>
      <c r="C50" s="84"/>
      <c r="D50" s="119" t="s">
        <v>96</v>
      </c>
      <c r="E50" s="129">
        <f>SUM(E39:E40)</f>
        <v>134</v>
      </c>
    </row>
    <row r="51" spans="1:5" ht="12.75">
      <c r="A51" s="118" t="s">
        <v>619</v>
      </c>
      <c r="B51" s="84" t="s">
        <v>382</v>
      </c>
      <c r="C51" s="95" t="s">
        <v>383</v>
      </c>
      <c r="D51" s="119" t="s">
        <v>368</v>
      </c>
      <c r="E51" s="129">
        <v>1</v>
      </c>
    </row>
    <row r="52" spans="1:5" ht="13.5" thickBot="1">
      <c r="A52" s="130" t="s">
        <v>620</v>
      </c>
      <c r="B52" s="131" t="s">
        <v>378</v>
      </c>
      <c r="C52" s="131"/>
      <c r="D52" s="132" t="s">
        <v>96</v>
      </c>
      <c r="E52" s="133">
        <f>SUM(E39:E40)</f>
        <v>134</v>
      </c>
    </row>
    <row r="53" spans="1:5" ht="15">
      <c r="A53" s="134"/>
      <c r="B53" s="88" t="s">
        <v>111</v>
      </c>
      <c r="C53" s="252"/>
      <c r="D53" s="135"/>
      <c r="E53" s="253"/>
    </row>
    <row r="54" spans="1:5" ht="25.5">
      <c r="A54" s="118" t="s">
        <v>621</v>
      </c>
      <c r="B54" s="121" t="s">
        <v>384</v>
      </c>
      <c r="C54" s="95" t="s">
        <v>362</v>
      </c>
      <c r="D54" s="119" t="s">
        <v>368</v>
      </c>
      <c r="E54" s="139">
        <v>2</v>
      </c>
    </row>
    <row r="55" spans="1:5" ht="25.5">
      <c r="A55" s="118" t="s">
        <v>622</v>
      </c>
      <c r="B55" s="121" t="s">
        <v>385</v>
      </c>
      <c r="C55" s="95" t="s">
        <v>383</v>
      </c>
      <c r="D55" s="119" t="s">
        <v>368</v>
      </c>
      <c r="E55" s="139">
        <v>2</v>
      </c>
    </row>
    <row r="56" spans="1:5" ht="12.75">
      <c r="A56" s="118" t="s">
        <v>623</v>
      </c>
      <c r="B56" s="121" t="s">
        <v>386</v>
      </c>
      <c r="C56" s="95" t="s">
        <v>387</v>
      </c>
      <c r="D56" s="119" t="s">
        <v>368</v>
      </c>
      <c r="E56" s="139">
        <v>15</v>
      </c>
    </row>
    <row r="57" spans="1:5" ht="26.25" thickBot="1">
      <c r="A57" s="123" t="s">
        <v>624</v>
      </c>
      <c r="B57" s="124" t="s">
        <v>388</v>
      </c>
      <c r="C57" s="100" t="s">
        <v>389</v>
      </c>
      <c r="D57" s="125" t="s">
        <v>120</v>
      </c>
      <c r="E57" s="126">
        <v>1</v>
      </c>
    </row>
    <row r="58" spans="1:5" ht="15">
      <c r="A58" s="138"/>
      <c r="B58" s="127" t="s">
        <v>115</v>
      </c>
      <c r="C58" s="127"/>
      <c r="D58" s="114"/>
      <c r="E58" s="254"/>
    </row>
    <row r="59" spans="1:5" ht="25.5">
      <c r="A59" s="118" t="s">
        <v>625</v>
      </c>
      <c r="B59" s="121" t="s">
        <v>390</v>
      </c>
      <c r="C59" s="121"/>
      <c r="D59" s="119"/>
      <c r="E59" s="120"/>
    </row>
    <row r="60" spans="1:5" ht="14.25">
      <c r="A60" s="118"/>
      <c r="B60" s="84" t="s">
        <v>122</v>
      </c>
      <c r="C60" s="95"/>
      <c r="D60" s="95" t="s">
        <v>147</v>
      </c>
      <c r="E60" s="129">
        <v>20</v>
      </c>
    </row>
    <row r="61" spans="1:5" ht="14.25">
      <c r="A61" s="118"/>
      <c r="B61" s="84" t="s">
        <v>391</v>
      </c>
      <c r="C61" s="95"/>
      <c r="D61" s="95" t="s">
        <v>147</v>
      </c>
      <c r="E61" s="129">
        <v>50</v>
      </c>
    </row>
    <row r="62" spans="1:5" ht="14.25">
      <c r="A62" s="118" t="s">
        <v>626</v>
      </c>
      <c r="B62" s="84" t="s">
        <v>121</v>
      </c>
      <c r="C62" s="84"/>
      <c r="D62" s="95" t="s">
        <v>392</v>
      </c>
      <c r="E62" s="129">
        <v>475</v>
      </c>
    </row>
    <row r="63" spans="1:5" ht="25.5">
      <c r="A63" s="118" t="s">
        <v>627</v>
      </c>
      <c r="B63" s="121" t="s">
        <v>393</v>
      </c>
      <c r="C63" s="121"/>
      <c r="D63" s="119" t="s">
        <v>392</v>
      </c>
      <c r="E63" s="142">
        <v>26</v>
      </c>
    </row>
    <row r="64" spans="1:5" ht="12.75">
      <c r="A64" s="118" t="s">
        <v>628</v>
      </c>
      <c r="B64" s="84" t="s">
        <v>394</v>
      </c>
      <c r="C64" s="84"/>
      <c r="D64" s="95"/>
      <c r="E64" s="143"/>
    </row>
    <row r="65" spans="1:5" ht="12.75">
      <c r="A65" s="118"/>
      <c r="B65" s="84" t="s">
        <v>395</v>
      </c>
      <c r="C65" s="84"/>
      <c r="D65" s="95" t="s">
        <v>368</v>
      </c>
      <c r="E65" s="143">
        <v>7</v>
      </c>
    </row>
    <row r="66" spans="1:5" ht="12.75">
      <c r="A66" s="118"/>
      <c r="B66" s="84" t="s">
        <v>629</v>
      </c>
      <c r="C66" s="84"/>
      <c r="D66" s="95" t="s">
        <v>368</v>
      </c>
      <c r="E66" s="143">
        <v>1</v>
      </c>
    </row>
    <row r="67" spans="1:5" ht="12.75">
      <c r="A67" s="118"/>
      <c r="B67" s="84" t="s">
        <v>396</v>
      </c>
      <c r="C67" s="84"/>
      <c r="D67" s="95" t="s">
        <v>368</v>
      </c>
      <c r="E67" s="143">
        <v>1</v>
      </c>
    </row>
    <row r="68" spans="1:5" ht="12.75">
      <c r="A68" s="118"/>
      <c r="B68" s="84" t="s">
        <v>397</v>
      </c>
      <c r="C68" s="84"/>
      <c r="D68" s="95" t="s">
        <v>368</v>
      </c>
      <c r="E68" s="143">
        <v>4</v>
      </c>
    </row>
    <row r="69" spans="1:5" ht="25.5">
      <c r="A69" s="118" t="s">
        <v>630</v>
      </c>
      <c r="B69" s="84" t="s">
        <v>398</v>
      </c>
      <c r="C69" s="84"/>
      <c r="D69" s="95" t="s">
        <v>392</v>
      </c>
      <c r="E69" s="129">
        <v>80</v>
      </c>
    </row>
    <row r="70" spans="1:5" ht="25.5">
      <c r="A70" s="118" t="s">
        <v>631</v>
      </c>
      <c r="B70" s="84" t="s">
        <v>399</v>
      </c>
      <c r="C70" s="84"/>
      <c r="D70" s="119" t="s">
        <v>392</v>
      </c>
      <c r="E70" s="142">
        <v>421</v>
      </c>
    </row>
    <row r="71" spans="1:5" ht="26.25" thickBot="1">
      <c r="A71" s="130" t="s">
        <v>632</v>
      </c>
      <c r="B71" s="131" t="s">
        <v>400</v>
      </c>
      <c r="C71" s="131"/>
      <c r="D71" s="132" t="s">
        <v>392</v>
      </c>
      <c r="E71" s="255">
        <v>80</v>
      </c>
    </row>
    <row r="72" spans="1:5" ht="15">
      <c r="A72" s="134"/>
      <c r="B72" s="88" t="s">
        <v>116</v>
      </c>
      <c r="C72" s="88"/>
      <c r="D72" s="135"/>
      <c r="E72" s="256"/>
    </row>
    <row r="73" spans="1:5" ht="12.75">
      <c r="A73" s="118" t="s">
        <v>633</v>
      </c>
      <c r="B73" s="121" t="s">
        <v>401</v>
      </c>
      <c r="C73" s="121"/>
      <c r="D73" s="119"/>
      <c r="E73" s="120"/>
    </row>
    <row r="74" spans="1:5" ht="14.25">
      <c r="A74" s="118"/>
      <c r="B74" s="78" t="s">
        <v>122</v>
      </c>
      <c r="C74" s="95"/>
      <c r="D74" s="95" t="s">
        <v>147</v>
      </c>
      <c r="E74" s="129">
        <v>50</v>
      </c>
    </row>
    <row r="75" spans="1:5" ht="14.25">
      <c r="A75" s="118"/>
      <c r="B75" s="78" t="s">
        <v>391</v>
      </c>
      <c r="C75" s="95"/>
      <c r="D75" s="95" t="s">
        <v>147</v>
      </c>
      <c r="E75" s="129">
        <v>50</v>
      </c>
    </row>
    <row r="76" spans="1:5" ht="14.25">
      <c r="A76" s="118" t="s">
        <v>634</v>
      </c>
      <c r="B76" s="84" t="s">
        <v>124</v>
      </c>
      <c r="C76" s="95"/>
      <c r="D76" s="95" t="s">
        <v>392</v>
      </c>
      <c r="E76" s="129">
        <v>6.5</v>
      </c>
    </row>
    <row r="77" spans="1:5" ht="14.25">
      <c r="A77" s="118" t="s">
        <v>635</v>
      </c>
      <c r="B77" s="84" t="s">
        <v>402</v>
      </c>
      <c r="C77" s="95"/>
      <c r="D77" s="95" t="s">
        <v>147</v>
      </c>
      <c r="E77" s="129">
        <v>135</v>
      </c>
    </row>
    <row r="78" spans="1:5" ht="15" thickBot="1">
      <c r="A78" s="123" t="s">
        <v>636</v>
      </c>
      <c r="B78" s="136" t="s">
        <v>123</v>
      </c>
      <c r="C78" s="100"/>
      <c r="D78" s="100" t="s">
        <v>147</v>
      </c>
      <c r="E78" s="137">
        <v>65</v>
      </c>
    </row>
    <row r="79" spans="1:5" ht="13.5" thickBot="1">
      <c r="A79" s="20"/>
      <c r="B79" s="40" t="s">
        <v>113</v>
      </c>
      <c r="C79" s="66"/>
      <c r="D79" s="144"/>
      <c r="E79" s="145"/>
    </row>
  </sheetData>
  <sheetProtection/>
  <mergeCells count="3">
    <mergeCell ref="A1:E1"/>
    <mergeCell ref="A2:E2"/>
    <mergeCell ref="A4:E4"/>
  </mergeCells>
  <conditionalFormatting sqref="D2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6692913385826772" header="0.5118110236220472" footer="0.23622047244094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100" zoomScalePageLayoutView="0" workbookViewId="0" topLeftCell="A1">
      <selection activeCell="H10" sqref="H10"/>
    </sheetView>
  </sheetViews>
  <sheetFormatPr defaultColWidth="9.57421875" defaultRowHeight="12.75" outlineLevelCol="1"/>
  <cols>
    <col min="1" max="1" width="5.421875" style="1" customWidth="1"/>
    <col min="2" max="2" width="49.140625" style="1" customWidth="1"/>
    <col min="3" max="3" width="15.421875" style="2" customWidth="1"/>
    <col min="4" max="4" width="7.00390625" style="2" customWidth="1"/>
    <col min="5" max="5" width="7.421875" style="1" customWidth="1"/>
    <col min="6" max="6" width="10.28125" style="1" customWidth="1"/>
    <col min="7" max="12" width="9.57421875" style="1" customWidth="1"/>
    <col min="13" max="14" width="9.57421875" style="1" hidden="1" customWidth="1" outlineLevel="1"/>
    <col min="15" max="15" width="9.57421875" style="1" customWidth="1" collapsed="1"/>
    <col min="16" max="19" width="9.57421875" style="1" customWidth="1"/>
    <col min="20" max="21" width="9.57421875" style="1" hidden="1" customWidth="1" outlineLevel="1"/>
    <col min="22" max="22" width="9.57421875" style="1" customWidth="1" collapsed="1"/>
    <col min="23" max="26" width="9.57421875" style="1" customWidth="1"/>
    <col min="27" max="28" width="9.57421875" style="1" hidden="1" customWidth="1" outlineLevel="1"/>
    <col min="29" max="29" width="9.57421875" style="1" customWidth="1" collapsed="1"/>
    <col min="30" max="16384" width="9.57421875" style="1" customWidth="1"/>
  </cols>
  <sheetData>
    <row r="1" spans="1:5" ht="17.25">
      <c r="A1" s="351" t="s">
        <v>0</v>
      </c>
      <c r="B1" s="351"/>
      <c r="C1" s="351"/>
      <c r="D1" s="351"/>
      <c r="E1" s="351"/>
    </row>
    <row r="2" spans="1:5" ht="16.5" customHeight="1">
      <c r="A2" s="352" t="s">
        <v>404</v>
      </c>
      <c r="B2" s="352"/>
      <c r="C2" s="352"/>
      <c r="D2" s="352"/>
      <c r="E2" s="352"/>
    </row>
    <row r="3" spans="1:5" ht="20.25">
      <c r="A3" s="177"/>
      <c r="B3" s="177"/>
      <c r="C3" s="177"/>
      <c r="D3" s="177"/>
      <c r="E3" s="177"/>
    </row>
    <row r="4" spans="1:5" ht="47.25" customHeight="1">
      <c r="A4" s="331" t="s">
        <v>783</v>
      </c>
      <c r="B4" s="350"/>
      <c r="C4" s="350"/>
      <c r="D4" s="350"/>
      <c r="E4" s="350"/>
    </row>
    <row r="5" spans="1:4" ht="15.75" customHeight="1">
      <c r="A5" s="42" t="s">
        <v>126</v>
      </c>
      <c r="D5" s="1"/>
    </row>
    <row r="6" spans="1:4" ht="12.75" customHeight="1">
      <c r="A6" s="1" t="s">
        <v>127</v>
      </c>
      <c r="D6" s="1"/>
    </row>
    <row r="7" spans="1:4" ht="12.75">
      <c r="A7" s="169" t="s">
        <v>785</v>
      </c>
      <c r="D7" s="1"/>
    </row>
    <row r="8" spans="1:5" ht="13.5" thickBot="1">
      <c r="A8" s="169"/>
      <c r="B8" s="169"/>
      <c r="C8" s="178"/>
      <c r="D8" s="178"/>
      <c r="E8" s="169"/>
    </row>
    <row r="9" spans="1:5" ht="90.75" customHeight="1" thickBot="1">
      <c r="A9" s="179" t="s">
        <v>95</v>
      </c>
      <c r="B9" s="180" t="s">
        <v>92</v>
      </c>
      <c r="C9" s="181" t="s">
        <v>348</v>
      </c>
      <c r="D9" s="182" t="s">
        <v>93</v>
      </c>
      <c r="E9" s="183" t="s">
        <v>94</v>
      </c>
    </row>
    <row r="10" spans="1:5" ht="13.5" hidden="1" thickBot="1">
      <c r="A10" s="184"/>
      <c r="B10" s="185"/>
      <c r="C10" s="185"/>
      <c r="D10" s="185"/>
      <c r="E10" s="186"/>
    </row>
    <row r="11" spans="1:5" ht="15.75" thickBot="1">
      <c r="A11" s="187">
        <v>1</v>
      </c>
      <c r="B11" s="188">
        <v>2</v>
      </c>
      <c r="C11" s="188">
        <v>3</v>
      </c>
      <c r="D11" s="188">
        <v>4</v>
      </c>
      <c r="E11" s="189">
        <v>5</v>
      </c>
    </row>
    <row r="12" spans="1:5" s="3" customFormat="1" ht="15">
      <c r="A12" s="257"/>
      <c r="B12" s="258" t="s">
        <v>637</v>
      </c>
      <c r="C12" s="258"/>
      <c r="D12" s="258"/>
      <c r="E12" s="259"/>
    </row>
    <row r="13" spans="1:5" s="6" customFormat="1" ht="15">
      <c r="A13" s="260">
        <v>1</v>
      </c>
      <c r="B13" s="83" t="s">
        <v>638</v>
      </c>
      <c r="C13" s="202" t="s">
        <v>639</v>
      </c>
      <c r="D13" s="202" t="s">
        <v>145</v>
      </c>
      <c r="E13" s="261">
        <v>4</v>
      </c>
    </row>
    <row r="14" spans="1:5" s="6" customFormat="1" ht="15">
      <c r="A14" s="260">
        <v>2</v>
      </c>
      <c r="B14" s="83" t="s">
        <v>640</v>
      </c>
      <c r="C14" s="202" t="s">
        <v>639</v>
      </c>
      <c r="D14" s="202" t="s">
        <v>145</v>
      </c>
      <c r="E14" s="261">
        <v>2</v>
      </c>
    </row>
    <row r="15" spans="1:5" ht="12.75">
      <c r="A15" s="260">
        <v>3</v>
      </c>
      <c r="B15" s="83" t="s">
        <v>641</v>
      </c>
      <c r="C15" s="202" t="s">
        <v>639</v>
      </c>
      <c r="D15" s="202" t="s">
        <v>145</v>
      </c>
      <c r="E15" s="261">
        <v>1</v>
      </c>
    </row>
    <row r="16" spans="1:5" ht="12.75">
      <c r="A16" s="260">
        <v>4</v>
      </c>
      <c r="B16" s="83" t="s">
        <v>642</v>
      </c>
      <c r="C16" s="81" t="s">
        <v>643</v>
      </c>
      <c r="D16" s="81" t="s">
        <v>145</v>
      </c>
      <c r="E16" s="262">
        <v>1</v>
      </c>
    </row>
    <row r="17" spans="1:5" ht="12.75">
      <c r="A17" s="260">
        <v>5</v>
      </c>
      <c r="B17" s="83" t="s">
        <v>644</v>
      </c>
      <c r="C17" s="83"/>
      <c r="D17" s="81" t="s">
        <v>145</v>
      </c>
      <c r="E17" s="262">
        <v>1</v>
      </c>
    </row>
    <row r="18" spans="1:5" ht="12.75">
      <c r="A18" s="260">
        <v>6</v>
      </c>
      <c r="B18" s="83" t="s">
        <v>645</v>
      </c>
      <c r="C18" s="83"/>
      <c r="D18" s="81" t="s">
        <v>145</v>
      </c>
      <c r="E18" s="262">
        <v>1</v>
      </c>
    </row>
    <row r="19" spans="1:5" ht="12.75">
      <c r="A19" s="260">
        <v>7</v>
      </c>
      <c r="B19" s="83" t="s">
        <v>646</v>
      </c>
      <c r="C19" s="81" t="s">
        <v>647</v>
      </c>
      <c r="D19" s="81" t="s">
        <v>145</v>
      </c>
      <c r="E19" s="262">
        <v>1</v>
      </c>
    </row>
    <row r="20" spans="1:5" ht="12.75">
      <c r="A20" s="260">
        <v>8</v>
      </c>
      <c r="B20" s="83" t="s">
        <v>648</v>
      </c>
      <c r="C20" s="81" t="s">
        <v>649</v>
      </c>
      <c r="D20" s="81" t="s">
        <v>145</v>
      </c>
      <c r="E20" s="262">
        <v>2</v>
      </c>
    </row>
    <row r="21" spans="1:5" ht="12.75">
      <c r="A21" s="260">
        <v>9</v>
      </c>
      <c r="B21" s="83" t="s">
        <v>650</v>
      </c>
      <c r="C21" s="81" t="s">
        <v>649</v>
      </c>
      <c r="D21" s="81" t="s">
        <v>145</v>
      </c>
      <c r="E21" s="262">
        <v>2</v>
      </c>
    </row>
    <row r="22" spans="1:5" ht="12.75">
      <c r="A22" s="260">
        <v>10</v>
      </c>
      <c r="B22" s="83" t="s">
        <v>651</v>
      </c>
      <c r="C22" s="81" t="s">
        <v>652</v>
      </c>
      <c r="D22" s="81" t="s">
        <v>145</v>
      </c>
      <c r="E22" s="262">
        <v>4</v>
      </c>
    </row>
    <row r="23" spans="1:5" ht="12.75">
      <c r="A23" s="260">
        <v>11</v>
      </c>
      <c r="B23" s="83" t="s">
        <v>653</v>
      </c>
      <c r="C23" s="81"/>
      <c r="D23" s="81" t="s">
        <v>145</v>
      </c>
      <c r="E23" s="262">
        <v>3</v>
      </c>
    </row>
    <row r="24" spans="1:5" ht="12.75">
      <c r="A24" s="260">
        <v>12</v>
      </c>
      <c r="B24" s="83" t="s">
        <v>555</v>
      </c>
      <c r="C24" s="81"/>
      <c r="D24" s="81" t="s">
        <v>145</v>
      </c>
      <c r="E24" s="262">
        <v>4</v>
      </c>
    </row>
    <row r="25" spans="1:5" ht="12.75">
      <c r="A25" s="260">
        <v>13</v>
      </c>
      <c r="B25" s="83" t="s">
        <v>654</v>
      </c>
      <c r="C25" s="81"/>
      <c r="D25" s="202" t="s">
        <v>145</v>
      </c>
      <c r="E25" s="262">
        <v>2</v>
      </c>
    </row>
    <row r="26" spans="1:5" ht="12.75">
      <c r="A26" s="260">
        <v>14</v>
      </c>
      <c r="B26" s="83" t="s">
        <v>655</v>
      </c>
      <c r="C26" s="81" t="s">
        <v>652</v>
      </c>
      <c r="D26" s="202" t="s">
        <v>145</v>
      </c>
      <c r="E26" s="262">
        <v>6</v>
      </c>
    </row>
    <row r="27" spans="1:5" ht="38.25">
      <c r="A27" s="260">
        <v>15</v>
      </c>
      <c r="B27" s="83" t="s">
        <v>656</v>
      </c>
      <c r="C27" s="81"/>
      <c r="D27" s="202" t="s">
        <v>145</v>
      </c>
      <c r="E27" s="262">
        <v>14</v>
      </c>
    </row>
    <row r="28" spans="1:5" ht="12.75">
      <c r="A28" s="260"/>
      <c r="B28" s="82" t="s">
        <v>657</v>
      </c>
      <c r="C28" s="81"/>
      <c r="D28" s="202" t="s">
        <v>145</v>
      </c>
      <c r="E28" s="262">
        <v>7</v>
      </c>
    </row>
    <row r="29" spans="1:5" ht="12.75">
      <c r="A29" s="260"/>
      <c r="B29" s="82" t="s">
        <v>658</v>
      </c>
      <c r="C29" s="81"/>
      <c r="D29" s="202" t="s">
        <v>145</v>
      </c>
      <c r="E29" s="262">
        <v>1</v>
      </c>
    </row>
    <row r="30" spans="1:5" ht="12.75">
      <c r="A30" s="260"/>
      <c r="B30" s="82" t="s">
        <v>659</v>
      </c>
      <c r="C30" s="81"/>
      <c r="D30" s="202" t="s">
        <v>145</v>
      </c>
      <c r="E30" s="262">
        <v>2</v>
      </c>
    </row>
    <row r="31" spans="1:5" ht="12.75">
      <c r="A31" s="260"/>
      <c r="B31" s="82" t="s">
        <v>660</v>
      </c>
      <c r="C31" s="81"/>
      <c r="D31" s="202" t="s">
        <v>145</v>
      </c>
      <c r="E31" s="262">
        <v>1</v>
      </c>
    </row>
    <row r="32" spans="1:5" ht="12.75">
      <c r="A32" s="260"/>
      <c r="B32" s="82" t="s">
        <v>661</v>
      </c>
      <c r="C32" s="81"/>
      <c r="D32" s="202" t="s">
        <v>145</v>
      </c>
      <c r="E32" s="262">
        <v>2</v>
      </c>
    </row>
    <row r="33" spans="1:5" ht="12.75">
      <c r="A33" s="260"/>
      <c r="B33" s="82" t="s">
        <v>662</v>
      </c>
      <c r="C33" s="81"/>
      <c r="D33" s="202" t="s">
        <v>145</v>
      </c>
      <c r="E33" s="262">
        <v>1</v>
      </c>
    </row>
    <row r="34" spans="1:5" ht="12.75">
      <c r="A34" s="260">
        <v>16</v>
      </c>
      <c r="B34" s="80" t="s">
        <v>663</v>
      </c>
      <c r="C34" s="81"/>
      <c r="D34" s="81" t="s">
        <v>145</v>
      </c>
      <c r="E34" s="262">
        <v>14</v>
      </c>
    </row>
    <row r="35" spans="1:5" ht="12.75">
      <c r="A35" s="260">
        <v>17</v>
      </c>
      <c r="B35" s="80" t="s">
        <v>664</v>
      </c>
      <c r="C35" s="81"/>
      <c r="D35" s="81" t="s">
        <v>145</v>
      </c>
      <c r="E35" s="262">
        <v>14</v>
      </c>
    </row>
    <row r="36" spans="1:5" ht="12.75">
      <c r="A36" s="260">
        <v>18</v>
      </c>
      <c r="B36" s="80" t="s">
        <v>665</v>
      </c>
      <c r="C36" s="81"/>
      <c r="D36" s="81" t="s">
        <v>145</v>
      </c>
      <c r="E36" s="262">
        <v>1</v>
      </c>
    </row>
    <row r="37" spans="1:5" ht="12.75">
      <c r="A37" s="260">
        <v>19</v>
      </c>
      <c r="B37" s="80" t="s">
        <v>666</v>
      </c>
      <c r="C37" s="81"/>
      <c r="D37" s="81" t="s">
        <v>145</v>
      </c>
      <c r="E37" s="262">
        <v>8</v>
      </c>
    </row>
    <row r="38" spans="1:5" ht="12.75">
      <c r="A38" s="260">
        <v>20</v>
      </c>
      <c r="B38" s="80" t="s">
        <v>667</v>
      </c>
      <c r="C38" s="81" t="s">
        <v>652</v>
      </c>
      <c r="D38" s="81" t="s">
        <v>96</v>
      </c>
      <c r="E38" s="262">
        <v>27</v>
      </c>
    </row>
    <row r="39" spans="1:5" ht="12.75">
      <c r="A39" s="260">
        <v>21</v>
      </c>
      <c r="B39" s="80" t="s">
        <v>667</v>
      </c>
      <c r="C39" s="202" t="s">
        <v>647</v>
      </c>
      <c r="D39" s="202" t="s">
        <v>96</v>
      </c>
      <c r="E39" s="261">
        <v>58</v>
      </c>
    </row>
    <row r="40" spans="1:5" ht="12.75">
      <c r="A40" s="260">
        <v>22</v>
      </c>
      <c r="B40" s="80" t="s">
        <v>667</v>
      </c>
      <c r="C40" s="81" t="s">
        <v>649</v>
      </c>
      <c r="D40" s="81" t="s">
        <v>96</v>
      </c>
      <c r="E40" s="262">
        <v>85</v>
      </c>
    </row>
    <row r="41" spans="1:5" ht="12.75">
      <c r="A41" s="260">
        <v>23</v>
      </c>
      <c r="B41" s="80" t="s">
        <v>667</v>
      </c>
      <c r="C41" s="202" t="s">
        <v>668</v>
      </c>
      <c r="D41" s="202" t="s">
        <v>96</v>
      </c>
      <c r="E41" s="261">
        <v>10</v>
      </c>
    </row>
    <row r="42" spans="1:5" ht="12.75">
      <c r="A42" s="260">
        <v>24</v>
      </c>
      <c r="B42" s="80" t="s">
        <v>669</v>
      </c>
      <c r="C42" s="81"/>
      <c r="D42" s="81" t="s">
        <v>139</v>
      </c>
      <c r="E42" s="262">
        <v>16</v>
      </c>
    </row>
    <row r="43" spans="1:5" ht="25.5">
      <c r="A43" s="260">
        <v>25</v>
      </c>
      <c r="B43" s="80" t="s">
        <v>670</v>
      </c>
      <c r="C43" s="81" t="s">
        <v>649</v>
      </c>
      <c r="D43" s="81" t="s">
        <v>145</v>
      </c>
      <c r="E43" s="262">
        <v>18</v>
      </c>
    </row>
    <row r="44" spans="1:5" ht="12.75">
      <c r="A44" s="260">
        <v>26</v>
      </c>
      <c r="B44" s="83" t="s">
        <v>671</v>
      </c>
      <c r="C44" s="81"/>
      <c r="D44" s="81" t="s">
        <v>96</v>
      </c>
      <c r="E44" s="262">
        <v>180</v>
      </c>
    </row>
    <row r="45" spans="1:5" ht="12.75">
      <c r="A45" s="260">
        <v>27</v>
      </c>
      <c r="B45" s="83" t="s">
        <v>672</v>
      </c>
      <c r="C45" s="81"/>
      <c r="D45" s="81" t="s">
        <v>145</v>
      </c>
      <c r="E45" s="262">
        <v>12</v>
      </c>
    </row>
    <row r="46" spans="1:5" ht="13.5" thickBot="1">
      <c r="A46" s="263">
        <v>28</v>
      </c>
      <c r="B46" s="222" t="s">
        <v>673</v>
      </c>
      <c r="C46" s="227"/>
      <c r="D46" s="227" t="s">
        <v>139</v>
      </c>
      <c r="E46" s="264">
        <v>0.6</v>
      </c>
    </row>
    <row r="47" spans="1:5" ht="15">
      <c r="A47" s="265"/>
      <c r="B47" s="217" t="s">
        <v>405</v>
      </c>
      <c r="C47" s="266"/>
      <c r="D47" s="266"/>
      <c r="E47" s="267"/>
    </row>
    <row r="48" spans="1:5" ht="12.75">
      <c r="A48" s="260">
        <v>1</v>
      </c>
      <c r="B48" s="83" t="s">
        <v>674</v>
      </c>
      <c r="C48" s="202"/>
      <c r="D48" s="202" t="s">
        <v>410</v>
      </c>
      <c r="E48" s="261">
        <v>2</v>
      </c>
    </row>
    <row r="49" spans="1:5" ht="15.75" customHeight="1">
      <c r="A49" s="260">
        <v>2</v>
      </c>
      <c r="B49" s="83" t="s">
        <v>675</v>
      </c>
      <c r="C49" s="83"/>
      <c r="D49" s="81" t="s">
        <v>96</v>
      </c>
      <c r="E49" s="262">
        <v>4</v>
      </c>
    </row>
    <row r="50" spans="1:5" ht="16.5" customHeight="1">
      <c r="A50" s="260">
        <v>3</v>
      </c>
      <c r="B50" s="80" t="s">
        <v>692</v>
      </c>
      <c r="C50" s="83"/>
      <c r="D50" s="81" t="s">
        <v>410</v>
      </c>
      <c r="E50" s="262">
        <v>4</v>
      </c>
    </row>
    <row r="51" spans="1:5" ht="12.75">
      <c r="A51" s="260">
        <v>4</v>
      </c>
      <c r="B51" s="83" t="s">
        <v>676</v>
      </c>
      <c r="C51" s="81"/>
      <c r="D51" s="81" t="s">
        <v>96</v>
      </c>
      <c r="E51" s="262">
        <v>4</v>
      </c>
    </row>
    <row r="52" spans="1:5" ht="12.75">
      <c r="A52" s="260">
        <v>5</v>
      </c>
      <c r="B52" s="83" t="s">
        <v>677</v>
      </c>
      <c r="C52" s="81"/>
      <c r="D52" s="81" t="s">
        <v>410</v>
      </c>
      <c r="E52" s="262">
        <v>2</v>
      </c>
    </row>
    <row r="53" spans="1:5" ht="12.75">
      <c r="A53" s="260">
        <v>6</v>
      </c>
      <c r="B53" s="83" t="s">
        <v>678</v>
      </c>
      <c r="C53" s="81" t="s">
        <v>652</v>
      </c>
      <c r="D53" s="81" t="s">
        <v>96</v>
      </c>
      <c r="E53" s="262">
        <v>50</v>
      </c>
    </row>
    <row r="54" spans="1:5" ht="12.75">
      <c r="A54" s="260">
        <v>7</v>
      </c>
      <c r="B54" s="83" t="s">
        <v>679</v>
      </c>
      <c r="C54" s="81"/>
      <c r="D54" s="81" t="s">
        <v>410</v>
      </c>
      <c r="E54" s="262">
        <v>2</v>
      </c>
    </row>
    <row r="55" spans="1:5" ht="12.75">
      <c r="A55" s="260">
        <v>8</v>
      </c>
      <c r="B55" s="80" t="s">
        <v>680</v>
      </c>
      <c r="C55" s="81"/>
      <c r="D55" s="81" t="s">
        <v>410</v>
      </c>
      <c r="E55" s="262">
        <v>2</v>
      </c>
    </row>
    <row r="56" spans="1:5" ht="12.75">
      <c r="A56" s="260">
        <v>9</v>
      </c>
      <c r="B56" s="83" t="s">
        <v>681</v>
      </c>
      <c r="C56" s="81"/>
      <c r="D56" s="81" t="s">
        <v>410</v>
      </c>
      <c r="E56" s="262">
        <v>2</v>
      </c>
    </row>
    <row r="57" spans="1:5" ht="12.75">
      <c r="A57" s="260">
        <v>10</v>
      </c>
      <c r="B57" s="83" t="s">
        <v>682</v>
      </c>
      <c r="C57" s="83"/>
      <c r="D57" s="81" t="s">
        <v>410</v>
      </c>
      <c r="E57" s="262">
        <v>1</v>
      </c>
    </row>
    <row r="58" spans="1:5" ht="12.75">
      <c r="A58" s="260">
        <v>11</v>
      </c>
      <c r="B58" s="83" t="s">
        <v>683</v>
      </c>
      <c r="C58" s="81"/>
      <c r="D58" s="81" t="s">
        <v>410</v>
      </c>
      <c r="E58" s="262">
        <v>1</v>
      </c>
    </row>
    <row r="59" spans="1:5" ht="12.75">
      <c r="A59" s="260">
        <v>12</v>
      </c>
      <c r="B59" s="83" t="s">
        <v>684</v>
      </c>
      <c r="C59" s="202"/>
      <c r="D59" s="202" t="s">
        <v>685</v>
      </c>
      <c r="E59" s="261">
        <v>1</v>
      </c>
    </row>
    <row r="60" spans="1:5" ht="12.75">
      <c r="A60" s="260">
        <v>13</v>
      </c>
      <c r="B60" s="83" t="s">
        <v>686</v>
      </c>
      <c r="C60" s="81"/>
      <c r="D60" s="81" t="s">
        <v>410</v>
      </c>
      <c r="E60" s="262">
        <v>1</v>
      </c>
    </row>
    <row r="61" spans="1:5" ht="16.5" customHeight="1">
      <c r="A61" s="260">
        <v>14</v>
      </c>
      <c r="B61" s="80" t="s">
        <v>687</v>
      </c>
      <c r="C61" s="81"/>
      <c r="D61" s="81" t="s">
        <v>410</v>
      </c>
      <c r="E61" s="262">
        <v>2</v>
      </c>
    </row>
    <row r="62" spans="1:5" ht="12.75">
      <c r="A62" s="260">
        <v>15</v>
      </c>
      <c r="B62" s="83" t="s">
        <v>688</v>
      </c>
      <c r="C62" s="81"/>
      <c r="D62" s="81" t="s">
        <v>410</v>
      </c>
      <c r="E62" s="262">
        <v>3</v>
      </c>
    </row>
    <row r="63" spans="1:5" ht="12.75">
      <c r="A63" s="260">
        <v>16</v>
      </c>
      <c r="B63" s="83" t="s">
        <v>689</v>
      </c>
      <c r="C63" s="81"/>
      <c r="D63" s="81" t="s">
        <v>410</v>
      </c>
      <c r="E63" s="262">
        <v>2</v>
      </c>
    </row>
    <row r="64" spans="1:5" ht="12.75">
      <c r="A64" s="260">
        <v>17</v>
      </c>
      <c r="B64" s="83" t="s">
        <v>690</v>
      </c>
      <c r="C64" s="81" t="s">
        <v>691</v>
      </c>
      <c r="D64" s="81" t="s">
        <v>96</v>
      </c>
      <c r="E64" s="262">
        <v>5</v>
      </c>
    </row>
    <row r="65" spans="1:5" ht="13.5" thickBot="1">
      <c r="A65" s="268">
        <v>18</v>
      </c>
      <c r="B65" s="99" t="s">
        <v>673</v>
      </c>
      <c r="C65" s="168"/>
      <c r="D65" s="168" t="s">
        <v>139</v>
      </c>
      <c r="E65" s="269">
        <v>0.9</v>
      </c>
    </row>
    <row r="66" spans="1:5" ht="13.5" thickBot="1">
      <c r="A66" s="20"/>
      <c r="B66" s="40" t="s">
        <v>113</v>
      </c>
      <c r="C66" s="66"/>
      <c r="D66" s="144"/>
      <c r="E66" s="145"/>
    </row>
  </sheetData>
  <sheetProtection/>
  <mergeCells count="3">
    <mergeCell ref="A1:E1"/>
    <mergeCell ref="A2:E2"/>
    <mergeCell ref="A4:E4"/>
  </mergeCells>
  <conditionalFormatting sqref="D2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 horizontalCentered="1"/>
  <pageMargins left="0.9448818897637796" right="0.5905511811023623" top="0.9055118110236221" bottom="0.92" header="0.5118110236220472" footer="0.2362204724409449"/>
  <pageSetup horizontalDpi="600" verticalDpi="600" orientation="portrait" paperSize="9" scale="99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Veselova</dc:creator>
  <cp:keywords/>
  <dc:description/>
  <cp:lastModifiedBy>user</cp:lastModifiedBy>
  <cp:lastPrinted>2012-01-27T06:09:35Z</cp:lastPrinted>
  <dcterms:created xsi:type="dcterms:W3CDTF">1996-10-14T23:33:28Z</dcterms:created>
  <dcterms:modified xsi:type="dcterms:W3CDTF">2012-01-30T12:56:19Z</dcterms:modified>
  <cp:category/>
  <cp:version/>
  <cp:contentType/>
  <cp:contentStatus/>
</cp:coreProperties>
</file>